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4780" windowHeight="11385" activeTab="0"/>
  </bookViews>
  <sheets>
    <sheet name="Plantilla calendario" sheetId="1" r:id="rId1"/>
  </sheets>
  <definedNames>
    <definedName name="_xlfn.IFERROR" hidden="1">#NAME?</definedName>
    <definedName name="AÑO">'Plantilla calendario'!$N$2</definedName>
    <definedName name="_xlnm.Print_Area" localSheetId="0">'Plantilla calendario'!$B$2:$Z$45</definedName>
    <definedName name="Dias">'Plantilla calendario'!$AA$3</definedName>
    <definedName name="Formato_1">'Plantilla calendario'!$AC$3:$AC$11</definedName>
    <definedName name="Formato_2">'Plantilla calendario'!$AC$14:$AC$20</definedName>
    <definedName name="Formato_3">'Plantilla calendario'!$AC$23:$AC$29</definedName>
    <definedName name="Semana">#REF!</definedName>
  </definedNames>
  <calcPr fullCalcOnLoad="1"/>
</workbook>
</file>

<file path=xl/sharedStrings.xml><?xml version="1.0" encoding="utf-8"?>
<sst xmlns="http://schemas.openxmlformats.org/spreadsheetml/2006/main" count="122" uniqueCount="42">
  <si>
    <t>L</t>
  </si>
  <si>
    <t>M</t>
  </si>
  <si>
    <t>J</t>
  </si>
  <si>
    <t>V</t>
  </si>
  <si>
    <t>S</t>
  </si>
  <si>
    <t>D</t>
  </si>
  <si>
    <t>Jueves Santo</t>
  </si>
  <si>
    <t>Domingo de Pascua</t>
  </si>
  <si>
    <t>Domingo Ramos</t>
  </si>
  <si>
    <t>Lunes Santo</t>
  </si>
  <si>
    <t>Martes Santo</t>
  </si>
  <si>
    <t>Miercoles Santo</t>
  </si>
  <si>
    <t>Lunes de pascua</t>
  </si>
  <si>
    <t>Sábado de Gloria (de cuaresma</t>
  </si>
  <si>
    <t xml:space="preserve"> SEMANA SANTA</t>
  </si>
  <si>
    <t>Festivos locales</t>
  </si>
  <si>
    <t xml:space="preserve">      Festivos Nacionales</t>
  </si>
  <si>
    <t>Jueves Santo.</t>
  </si>
  <si>
    <t>Viernes Santo.</t>
  </si>
  <si>
    <t>Fiesta del Trabajo.</t>
  </si>
  <si>
    <t>Todos Los Santos.</t>
  </si>
  <si>
    <t>Descripción</t>
  </si>
  <si>
    <t>Domingo</t>
  </si>
  <si>
    <t>Natividad del Señor</t>
  </si>
  <si>
    <t>Asunción de la Virgen</t>
  </si>
  <si>
    <t>Constitución Española</t>
  </si>
  <si>
    <t>Epifanía del Señor (Reyes)</t>
  </si>
  <si>
    <t>Viernes Santo</t>
  </si>
  <si>
    <r>
      <rPr>
        <b/>
        <sz val="10"/>
        <rFont val="Calibri"/>
        <family val="2"/>
      </rPr>
      <t xml:space="preserve">←   </t>
    </r>
    <r>
      <rPr>
        <b/>
        <sz val="10"/>
        <rFont val="Calibri"/>
        <family val="2"/>
      </rPr>
      <t xml:space="preserve">Día     </t>
    </r>
    <r>
      <rPr>
        <b/>
        <sz val="10"/>
        <rFont val="Calibri"/>
        <family val="2"/>
      </rPr>
      <t>↑</t>
    </r>
  </si>
  <si>
    <t xml:space="preserve">Seleccione el día que desea cambia el formato en calendario </t>
  </si>
  <si>
    <t>La Inmaculada Concepción</t>
  </si>
  <si>
    <t>Fiesta Nacional España</t>
  </si>
  <si>
    <t>Martes Carnaval</t>
  </si>
  <si>
    <t>Plantilla calendarios:  Modelines.com</t>
  </si>
  <si>
    <t xml:space="preserve">        Festivos Autonómicos</t>
  </si>
  <si>
    <t xml:space="preserve">Otras fechas </t>
  </si>
  <si>
    <t>NACIONALES</t>
  </si>
  <si>
    <t>PARA EL AÑO 2017</t>
  </si>
  <si>
    <t xml:space="preserve">Jueves Corpus Christi </t>
  </si>
  <si>
    <t>COMUNIDAD</t>
  </si>
  <si>
    <t>PROVINCIA - LOCALIDAD - ETC</t>
  </si>
  <si>
    <t>San ISIDRO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</si>
</sst>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d;;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mm/dd/yy"/>
    <numFmt numFmtId="171" formatCode="d"/>
    <numFmt numFmtId="172" formatCode="d;;"/>
    <numFmt numFmtId="173" formatCode="mmm"/>
    <numFmt numFmtId="174" formatCode="mmm\-yyyy"/>
    <numFmt numFmtId="175" formatCode="[$-F800]dddd\,\ mmmm\ dd\,\ yyyy"/>
    <numFmt numFmtId="176" formatCode="#,##0\ ;[Red]\-#,##0\ ;;@"/>
    <numFmt numFmtId="177" formatCode="[$-C0A]dddd\,\ dd&quot; de &quot;mmmm&quot; de &quot;yyyy"/>
    <numFmt numFmtId="178" formatCode="0.0"/>
    <numFmt numFmtId="179" formatCode="&quot;Descripción&quot;"/>
    <numFmt numFmtId="180" formatCode="m"/>
    <numFmt numFmtId="181" formatCode="[$-C0A]d\ &quot;de&quot;\ mmmm\ &quot;de&quot;\ yyyy;@"/>
    <numFmt numFmtId="182" formatCode="ddd\,\ dd\-mmmm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Trebuchet MS"/>
      <family val="2"/>
    </font>
    <font>
      <b/>
      <sz val="16"/>
      <color indexed="48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name val="Tahoma"/>
      <family val="2"/>
    </font>
    <font>
      <b/>
      <sz val="10"/>
      <name val="Calibri"/>
      <family val="2"/>
    </font>
    <font>
      <b/>
      <sz val="9"/>
      <name val="Bell MT"/>
      <family val="1"/>
    </font>
    <font>
      <sz val="9"/>
      <name val="Trebuchet MS"/>
      <family val="2"/>
    </font>
    <font>
      <u val="single"/>
      <sz val="11"/>
      <name val="Calibri"/>
      <family val="2"/>
    </font>
    <font>
      <sz val="10"/>
      <name val="Bell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sz val="10"/>
      <color indexed="10"/>
      <name val="Trebuchet MS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49"/>
      <name val="Calibri"/>
      <family val="2"/>
    </font>
    <font>
      <sz val="9"/>
      <color indexed="49"/>
      <name val="Arial"/>
      <family val="2"/>
    </font>
    <font>
      <sz val="9"/>
      <color indexed="8"/>
      <name val="Trebuchet MS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b/>
      <sz val="11"/>
      <color indexed="8"/>
      <name val="Trebuchet MS"/>
      <family val="2"/>
    </font>
    <font>
      <b/>
      <sz val="10"/>
      <color indexed="9"/>
      <name val="Bell MT"/>
      <family val="1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sz val="11"/>
      <color indexed="9"/>
      <name val="Trebuchet MS"/>
      <family val="2"/>
    </font>
    <font>
      <sz val="8"/>
      <color indexed="10"/>
      <name val="Bell MT"/>
      <family val="1"/>
    </font>
    <font>
      <sz val="10"/>
      <name val="Calibri"/>
      <family val="2"/>
    </font>
    <font>
      <b/>
      <sz val="11"/>
      <color indexed="26"/>
      <name val="Calibri"/>
      <family val="2"/>
    </font>
    <font>
      <b/>
      <sz val="11"/>
      <color indexed="47"/>
      <name val="Calibri"/>
      <family val="2"/>
    </font>
    <font>
      <sz val="10"/>
      <color indexed="8"/>
      <name val="Bell MT"/>
      <family val="1"/>
    </font>
    <font>
      <sz val="11"/>
      <color indexed="8"/>
      <name val="Book Antiqua"/>
      <family val="1"/>
    </font>
    <font>
      <sz val="10"/>
      <color indexed="8"/>
      <name val="Arial"/>
      <family val="2"/>
    </font>
    <font>
      <sz val="11"/>
      <color indexed="8"/>
      <name val="Arial Rounded MT Bold"/>
      <family val="2"/>
    </font>
    <font>
      <b/>
      <sz val="9"/>
      <color indexed="8"/>
      <name val="Bell MT"/>
      <family val="1"/>
    </font>
    <font>
      <sz val="11"/>
      <name val="Calibri"/>
      <family val="2"/>
    </font>
    <font>
      <sz val="8"/>
      <color indexed="9"/>
      <name val="Arial"/>
      <family val="2"/>
    </font>
    <font>
      <sz val="9"/>
      <color indexed="8"/>
      <name val="Bell MT"/>
      <family val="1"/>
    </font>
    <font>
      <sz val="10"/>
      <color indexed="17"/>
      <name val="Bell MT"/>
      <family val="1"/>
    </font>
    <font>
      <sz val="11"/>
      <color indexed="8"/>
      <name val="Bell MT"/>
      <family val="1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rgb="FFFF0000"/>
      <name val="Trebuchet MS"/>
      <family val="2"/>
    </font>
    <font>
      <sz val="9"/>
      <color theme="1"/>
      <name val="Calibri"/>
      <family val="2"/>
    </font>
    <font>
      <sz val="9"/>
      <color theme="8" tint="-0.24997000396251678"/>
      <name val="Calibri"/>
      <family val="2"/>
    </font>
    <font>
      <sz val="9"/>
      <color theme="8" tint="-0.24997000396251678"/>
      <name val="Arial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8"/>
      <color theme="0"/>
      <name val="Calibri"/>
      <family val="2"/>
    </font>
    <font>
      <sz val="11"/>
      <color theme="0"/>
      <name val="Trebuchet MS"/>
      <family val="2"/>
    </font>
    <font>
      <b/>
      <sz val="9"/>
      <color theme="1"/>
      <name val="Bell MT"/>
      <family val="1"/>
    </font>
    <font>
      <b/>
      <sz val="10"/>
      <color theme="0"/>
      <name val="Calibri"/>
      <family val="2"/>
    </font>
    <font>
      <b/>
      <sz val="11"/>
      <color theme="2"/>
      <name val="Calibri"/>
      <family val="2"/>
    </font>
    <font>
      <sz val="8"/>
      <color theme="0"/>
      <name val="Arial"/>
      <family val="2"/>
    </font>
    <font>
      <sz val="11"/>
      <color theme="1"/>
      <name val="Arial Rounded MT Bold"/>
      <family val="2"/>
    </font>
    <font>
      <sz val="8"/>
      <color theme="1"/>
      <name val="Calibri"/>
      <family val="2"/>
    </font>
    <font>
      <sz val="8"/>
      <color rgb="FFFF0000"/>
      <name val="Bell MT"/>
      <family val="1"/>
    </font>
    <font>
      <sz val="11"/>
      <color theme="1"/>
      <name val="Bell MT"/>
      <family val="1"/>
    </font>
    <font>
      <b/>
      <sz val="10"/>
      <color theme="0"/>
      <name val="Bell MT"/>
      <family val="1"/>
    </font>
    <font>
      <b/>
      <sz val="11"/>
      <color theme="9" tint="0.7999799847602844"/>
      <name val="Calibri"/>
      <family val="2"/>
    </font>
    <font>
      <sz val="8"/>
      <color theme="0"/>
      <name val="Calibri"/>
      <family val="2"/>
    </font>
    <font>
      <sz val="10"/>
      <color rgb="FF00B050"/>
      <name val="Bell MT"/>
      <family val="1"/>
    </font>
    <font>
      <sz val="8"/>
      <color rgb="FF00B050"/>
      <name val="Calibri"/>
      <family val="2"/>
    </font>
    <font>
      <b/>
      <sz val="11"/>
      <color rgb="FFFF0000"/>
      <name val="Calibri"/>
      <family val="2"/>
    </font>
    <font>
      <sz val="9"/>
      <color theme="1"/>
      <name val="Bell MT"/>
      <family val="1"/>
    </font>
    <font>
      <sz val="11"/>
      <color theme="1"/>
      <name val="Book Antiqua"/>
      <family val="1"/>
    </font>
    <font>
      <sz val="10"/>
      <color theme="1"/>
      <name val="Arial"/>
      <family val="2"/>
    </font>
    <font>
      <sz val="10"/>
      <color theme="1"/>
      <name val="Bell MT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5" fontId="79" fillId="0" borderId="10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0" fillId="0" borderId="0" xfId="0" applyFont="1" applyAlignment="1">
      <alignment/>
    </xf>
    <xf numFmtId="0" fontId="3" fillId="25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78" fillId="34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0" fillId="0" borderId="0" xfId="0" applyFont="1" applyAlignment="1">
      <alignment/>
    </xf>
    <xf numFmtId="175" fontId="81" fillId="0" borderId="0" xfId="0" applyNumberFormat="1" applyFont="1" applyFill="1" applyAlignment="1">
      <alignment horizontal="left"/>
    </xf>
    <xf numFmtId="176" fontId="82" fillId="0" borderId="0" xfId="0" applyNumberFormat="1" applyFont="1" applyFill="1" applyAlignment="1">
      <alignment horizontal="left" vertical="center"/>
    </xf>
    <xf numFmtId="0" fontId="83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2" fillId="19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8" fillId="25" borderId="0" xfId="0" applyFont="1" applyFill="1" applyBorder="1" applyAlignment="1">
      <alignment/>
    </xf>
    <xf numFmtId="0" fontId="78" fillId="25" borderId="0" xfId="0" applyFont="1" applyFill="1" applyBorder="1" applyAlignment="1">
      <alignment horizontal="center"/>
    </xf>
    <xf numFmtId="165" fontId="84" fillId="25" borderId="0" xfId="0" applyNumberFormat="1" applyFont="1" applyFill="1" applyBorder="1" applyAlignment="1">
      <alignment horizontal="center"/>
    </xf>
    <xf numFmtId="0" fontId="0" fillId="25" borderId="14" xfId="0" applyFill="1" applyBorder="1" applyAlignment="1">
      <alignment/>
    </xf>
    <xf numFmtId="0" fontId="78" fillId="25" borderId="15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64" fontId="5" fillId="12" borderId="10" xfId="0" applyNumberFormat="1" applyFont="1" applyFill="1" applyBorder="1" applyAlignment="1">
      <alignment horizontal="center" wrapText="1"/>
    </xf>
    <xf numFmtId="0" fontId="6" fillId="12" borderId="1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/>
    </xf>
    <xf numFmtId="0" fontId="78" fillId="25" borderId="0" xfId="0" applyFont="1" applyFill="1" applyBorder="1" applyAlignment="1">
      <alignment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11" fillId="19" borderId="18" xfId="45" applyFont="1" applyFill="1" applyBorder="1" applyAlignment="1" applyProtection="1">
      <alignment horizontal="center" vertical="center" wrapText="1"/>
      <protection/>
    </xf>
    <xf numFmtId="0" fontId="54" fillId="19" borderId="17" xfId="0" applyFont="1" applyFill="1" applyBorder="1" applyAlignment="1">
      <alignment horizontal="center" vertical="center" wrapText="1"/>
    </xf>
    <xf numFmtId="0" fontId="54" fillId="19" borderId="11" xfId="0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176" fontId="9" fillId="0" borderId="21" xfId="0" applyNumberFormat="1" applyFont="1" applyFill="1" applyBorder="1" applyAlignment="1">
      <alignment horizontal="center" vertical="center" wrapText="1"/>
    </xf>
    <xf numFmtId="0" fontId="60" fillId="35" borderId="19" xfId="0" applyFont="1" applyFill="1" applyBorder="1" applyAlignment="1">
      <alignment horizontal="center" wrapText="1"/>
    </xf>
    <xf numFmtId="0" fontId="60" fillId="35" borderId="20" xfId="0" applyFont="1" applyFill="1" applyBorder="1" applyAlignment="1">
      <alignment horizontal="center" wrapText="1"/>
    </xf>
    <xf numFmtId="0" fontId="60" fillId="35" borderId="21" xfId="0" applyFont="1" applyFill="1" applyBorder="1" applyAlignment="1">
      <alignment horizontal="center" wrapText="1"/>
    </xf>
    <xf numFmtId="164" fontId="6" fillId="12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5" fontId="9" fillId="0" borderId="19" xfId="0" applyNumberFormat="1" applyFont="1" applyFill="1" applyBorder="1" applyAlignment="1">
      <alignment horizontal="center" wrapText="1"/>
    </xf>
    <xf numFmtId="0" fontId="87" fillId="0" borderId="20" xfId="0" applyFont="1" applyBorder="1" applyAlignment="1">
      <alignment horizontal="center"/>
    </xf>
    <xf numFmtId="0" fontId="87" fillId="0" borderId="21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75" fontId="9" fillId="0" borderId="23" xfId="0" applyNumberFormat="1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8" fillId="36" borderId="10" xfId="0" applyFont="1" applyFill="1" applyBorder="1" applyAlignment="1" applyProtection="1">
      <alignment horizontal="center" vertical="center" wrapText="1"/>
      <protection locked="0"/>
    </xf>
    <xf numFmtId="0" fontId="89" fillId="36" borderId="10" xfId="0" applyFont="1" applyFill="1" applyBorder="1" applyAlignment="1" applyProtection="1">
      <alignment horizontal="center" vertical="center" wrapText="1"/>
      <protection locked="0"/>
    </xf>
    <xf numFmtId="181" fontId="90" fillId="36" borderId="24" xfId="0" applyNumberFormat="1" applyFont="1" applyFill="1" applyBorder="1" applyAlignment="1" applyProtection="1">
      <alignment horizontal="center" vertical="center" textRotation="180" wrapText="1"/>
      <protection locked="0"/>
    </xf>
    <xf numFmtId="0" fontId="91" fillId="37" borderId="10" xfId="0" applyFont="1" applyFill="1" applyBorder="1" applyAlignment="1" applyProtection="1">
      <alignment vertical="center" textRotation="180" wrapText="1"/>
      <protection locked="0"/>
    </xf>
    <xf numFmtId="181" fontId="12" fillId="0" borderId="10" xfId="0" applyNumberFormat="1" applyFont="1" applyFill="1" applyBorder="1" applyAlignment="1" applyProtection="1">
      <alignment horizontal="center"/>
      <protection locked="0"/>
    </xf>
    <xf numFmtId="0" fontId="92" fillId="0" borderId="1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81" fontId="93" fillId="0" borderId="10" xfId="0" applyNumberFormat="1" applyFont="1" applyFill="1" applyBorder="1" applyAlignment="1" applyProtection="1">
      <alignment horizontal="center"/>
      <protection locked="0"/>
    </xf>
    <xf numFmtId="0" fontId="94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95" fillId="38" borderId="10" xfId="0" applyFont="1" applyFill="1" applyBorder="1" applyAlignment="1" applyProtection="1">
      <alignment horizontal="center" vertical="center" wrapText="1"/>
      <protection locked="0"/>
    </xf>
    <xf numFmtId="0" fontId="96" fillId="38" borderId="10" xfId="0" applyFont="1" applyFill="1" applyBorder="1" applyAlignment="1" applyProtection="1">
      <alignment horizontal="center"/>
      <protection locked="0"/>
    </xf>
    <xf numFmtId="175" fontId="97" fillId="38" borderId="12" xfId="0" applyNumberFormat="1" applyFont="1" applyFill="1" applyBorder="1" applyAlignment="1" applyProtection="1">
      <alignment horizontal="center" vertical="center" textRotation="180" wrapText="1"/>
      <protection locked="0"/>
    </xf>
    <xf numFmtId="0" fontId="60" fillId="38" borderId="12" xfId="0" applyFont="1" applyFill="1" applyBorder="1" applyAlignment="1" applyProtection="1">
      <alignment horizontal="center" vertical="center" textRotation="180" wrapText="1"/>
      <protection locked="0"/>
    </xf>
    <xf numFmtId="0" fontId="92" fillId="0" borderId="19" xfId="0" applyFont="1" applyBorder="1" applyAlignment="1" applyProtection="1">
      <alignment horizontal="center"/>
      <protection locked="0"/>
    </xf>
    <xf numFmtId="181" fontId="98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5" fillId="39" borderId="10" xfId="0" applyFont="1" applyFill="1" applyBorder="1" applyAlignment="1" applyProtection="1">
      <alignment horizontal="center" vertical="center" wrapText="1"/>
      <protection locked="0"/>
    </xf>
    <xf numFmtId="0" fontId="89" fillId="39" borderId="10" xfId="0" applyFont="1" applyFill="1" applyBorder="1" applyAlignment="1" applyProtection="1">
      <alignment horizontal="center"/>
      <protection locked="0"/>
    </xf>
    <xf numFmtId="0" fontId="97" fillId="39" borderId="0" xfId="0" applyFont="1" applyFill="1" applyBorder="1" applyAlignment="1" applyProtection="1">
      <alignment vertical="center" textRotation="180" wrapText="1"/>
      <protection locked="0"/>
    </xf>
    <xf numFmtId="0" fontId="92" fillId="0" borderId="12" xfId="0" applyFont="1" applyBorder="1" applyAlignment="1" applyProtection="1">
      <alignment vertical="center" textRotation="180" wrapText="1"/>
      <protection locked="0"/>
    </xf>
    <xf numFmtId="181" fontId="46" fillId="0" borderId="10" xfId="0" applyNumberFormat="1" applyFont="1" applyFill="1" applyBorder="1" applyAlignment="1" applyProtection="1">
      <alignment horizontal="center"/>
      <protection locked="0"/>
    </xf>
    <xf numFmtId="181" fontId="99" fillId="0" borderId="10" xfId="0" applyNumberFormat="1" applyFont="1" applyFill="1" applyBorder="1" applyAlignment="1" applyProtection="1">
      <alignment horizontal="center"/>
      <protection locked="0"/>
    </xf>
    <xf numFmtId="0" fontId="92" fillId="0" borderId="14" xfId="0" applyFont="1" applyBorder="1" applyAlignment="1" applyProtection="1">
      <alignment vertical="center" textRotation="180" wrapText="1"/>
      <protection locked="0"/>
    </xf>
    <xf numFmtId="14" fontId="0" fillId="0" borderId="20" xfId="0" applyNumberForma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0" fillId="37" borderId="10" xfId="0" applyFont="1" applyFill="1" applyBorder="1" applyAlignment="1" applyProtection="1">
      <alignment horizontal="center" vertical="center"/>
      <protection locked="0"/>
    </xf>
    <xf numFmtId="0" fontId="101" fillId="37" borderId="25" xfId="0" applyFont="1" applyFill="1" applyBorder="1" applyAlignment="1" applyProtection="1">
      <alignment horizontal="center" vertical="center" wrapText="1"/>
      <protection locked="0"/>
    </xf>
    <xf numFmtId="0" fontId="101" fillId="0" borderId="26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01" fillId="37" borderId="14" xfId="0" applyFont="1" applyFill="1" applyBorder="1" applyAlignment="1" applyProtection="1">
      <alignment horizontal="center" vertical="center" wrapText="1"/>
      <protection locked="0"/>
    </xf>
    <xf numFmtId="0" fontId="101" fillId="0" borderId="16" xfId="0" applyFont="1" applyBorder="1" applyAlignment="1" applyProtection="1">
      <alignment horizontal="center" vertical="center" wrapText="1"/>
      <protection locked="0"/>
    </xf>
    <xf numFmtId="182" fontId="102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38" borderId="10" xfId="0" applyFont="1" applyFill="1" applyBorder="1" applyAlignment="1" applyProtection="1">
      <alignment horizontal="center" vertical="center" wrapText="1"/>
      <protection locked="0"/>
    </xf>
    <xf numFmtId="176" fontId="92" fillId="41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3" fillId="19" borderId="17" xfId="0" applyFont="1" applyFill="1" applyBorder="1" applyAlignment="1" applyProtection="1">
      <alignment/>
      <protection locked="0"/>
    </xf>
    <xf numFmtId="175" fontId="104" fillId="41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">
    <dxf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rgb="FFFF0000"/>
      </font>
      <fill>
        <patternFill patternType="solid">
          <fgColor indexed="65"/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none"/>
        <strike val="0"/>
        <color rgb="FFFF0000"/>
      </font>
      <fill>
        <patternFill patternType="solid">
          <fgColor indexed="65"/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0070C0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PageLayoutView="0" workbookViewId="0" topLeftCell="A1">
      <selection activeCell="AH37" sqref="AH37"/>
    </sheetView>
  </sheetViews>
  <sheetFormatPr defaultColWidth="11.421875" defaultRowHeight="15"/>
  <cols>
    <col min="1" max="1" width="2.7109375" style="0" customWidth="1"/>
    <col min="2" max="2" width="1.57421875" style="0" customWidth="1"/>
    <col min="3" max="9" width="4.28125" style="5" customWidth="1"/>
    <col min="10" max="10" width="2.57421875" style="5" customWidth="1"/>
    <col min="11" max="17" width="4.28125" style="5" customWidth="1"/>
    <col min="18" max="18" width="3.00390625" style="5" customWidth="1"/>
    <col min="19" max="25" width="4.28125" style="5" customWidth="1"/>
    <col min="26" max="26" width="2.00390625" style="6" customWidth="1"/>
    <col min="27" max="27" width="14.00390625" style="28" hidden="1" customWidth="1"/>
    <col min="28" max="28" width="2.28125" style="0" customWidth="1"/>
    <col min="29" max="29" width="24.421875" style="68" customWidth="1"/>
    <col min="30" max="30" width="24.57421875" style="69" customWidth="1"/>
    <col min="31" max="31" width="2.8515625" style="68" customWidth="1"/>
    <col min="32" max="32" width="3.140625" style="70" customWidth="1"/>
    <col min="33" max="33" width="11.421875" style="70" customWidth="1"/>
  </cols>
  <sheetData>
    <row r="1" spans="2:26" ht="10.5" customHeight="1" thickBo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32" ht="21" customHeight="1" thickTop="1">
      <c r="A2" s="16"/>
      <c r="B2" s="38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37">
        <v>2017</v>
      </c>
      <c r="O2" s="37"/>
      <c r="P2" s="37"/>
      <c r="Q2" s="108"/>
      <c r="R2" s="108"/>
      <c r="S2" s="108"/>
      <c r="T2" s="108"/>
      <c r="U2" s="109"/>
      <c r="V2" s="109"/>
      <c r="W2" s="110"/>
      <c r="X2" s="110"/>
      <c r="Y2" s="110"/>
      <c r="Z2" s="17"/>
      <c r="AA2" s="28">
        <f>IF(AC31="Lunes",1,IF(AC31="Martes",2,IF(AC31="Miércoles",3,IF(AC31="Jueves",4,IF(AC31="Viernes",5,IF(AC31="Sábado",6,IF(AC31="Domingo",7,"")))))))</f>
        <v>7</v>
      </c>
      <c r="AC2" s="71" t="s">
        <v>16</v>
      </c>
      <c r="AD2" s="72" t="s">
        <v>21</v>
      </c>
      <c r="AE2" s="73" t="s">
        <v>36</v>
      </c>
      <c r="AF2" s="74" t="s">
        <v>37</v>
      </c>
    </row>
    <row r="3" spans="1:32" ht="15" customHeight="1">
      <c r="A3" s="16"/>
      <c r="B3" s="18"/>
      <c r="C3" s="35"/>
      <c r="D3" s="36"/>
      <c r="E3" s="36"/>
      <c r="F3" s="36"/>
      <c r="G3" s="36"/>
      <c r="H3" s="36"/>
      <c r="I3" s="3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9"/>
      <c r="AA3" s="27" t="b">
        <v>1</v>
      </c>
      <c r="AC3" s="75">
        <v>42839</v>
      </c>
      <c r="AD3" s="76" t="s">
        <v>18</v>
      </c>
      <c r="AE3" s="77"/>
      <c r="AF3" s="74"/>
    </row>
    <row r="4" spans="1:32" ht="16.5">
      <c r="A4" s="16"/>
      <c r="B4" s="18"/>
      <c r="C4" s="33">
        <f>DATE($N$2,1,1)</f>
        <v>42736</v>
      </c>
      <c r="D4" s="34"/>
      <c r="E4" s="34"/>
      <c r="F4" s="34"/>
      <c r="G4" s="34"/>
      <c r="H4" s="34"/>
      <c r="I4" s="34"/>
      <c r="J4" s="20"/>
      <c r="K4" s="33">
        <f>DATE($N$2,2,1)</f>
        <v>42767</v>
      </c>
      <c r="L4" s="34"/>
      <c r="M4" s="34"/>
      <c r="N4" s="34"/>
      <c r="O4" s="34"/>
      <c r="P4" s="34"/>
      <c r="Q4" s="34"/>
      <c r="R4" s="20"/>
      <c r="S4" s="47">
        <f>DATE($N$2,3,1)</f>
        <v>42795</v>
      </c>
      <c r="T4" s="48"/>
      <c r="U4" s="48"/>
      <c r="V4" s="48"/>
      <c r="W4" s="48"/>
      <c r="X4" s="48"/>
      <c r="Y4" s="48"/>
      <c r="Z4" s="19"/>
      <c r="AA4" s="27" t="b">
        <v>1</v>
      </c>
      <c r="AC4" s="75">
        <v>42856</v>
      </c>
      <c r="AD4" s="76" t="s">
        <v>19</v>
      </c>
      <c r="AE4" s="77"/>
      <c r="AF4" s="74"/>
    </row>
    <row r="5" spans="1:32" ht="16.5">
      <c r="A5" s="16"/>
      <c r="B5" s="18"/>
      <c r="C5" s="1" t="s">
        <v>0</v>
      </c>
      <c r="D5" s="1" t="s">
        <v>1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21"/>
      <c r="K5" s="2" t="s">
        <v>0</v>
      </c>
      <c r="L5" s="2" t="s">
        <v>1</v>
      </c>
      <c r="M5" s="2" t="s">
        <v>1</v>
      </c>
      <c r="N5" s="2" t="s">
        <v>2</v>
      </c>
      <c r="O5" s="2" t="s">
        <v>3</v>
      </c>
      <c r="P5" s="2" t="s">
        <v>4</v>
      </c>
      <c r="Q5" s="2" t="s">
        <v>5</v>
      </c>
      <c r="R5" s="21"/>
      <c r="S5" s="9" t="s">
        <v>0</v>
      </c>
      <c r="T5" s="9" t="s">
        <v>1</v>
      </c>
      <c r="U5" s="9" t="s">
        <v>1</v>
      </c>
      <c r="V5" s="9" t="s">
        <v>2</v>
      </c>
      <c r="W5" s="9" t="s">
        <v>3</v>
      </c>
      <c r="X5" s="9" t="s">
        <v>4</v>
      </c>
      <c r="Y5" s="9" t="s">
        <v>5</v>
      </c>
      <c r="Z5" s="19"/>
      <c r="AA5" s="27" t="b">
        <v>1</v>
      </c>
      <c r="AC5" s="75">
        <v>42962</v>
      </c>
      <c r="AD5" s="76" t="s">
        <v>24</v>
      </c>
      <c r="AE5" s="77"/>
      <c r="AF5" s="74"/>
    </row>
    <row r="6" spans="1:32" ht="16.5">
      <c r="A6" s="16"/>
      <c r="B6" s="18"/>
      <c r="C6" s="3">
        <f>(WEEKDAY(C4,2)=1)*C4</f>
        <v>0</v>
      </c>
      <c r="D6" s="3">
        <f>(WEEKDAY(C4,2)=2)*C4+(C6&gt;0)+C6</f>
        <v>0</v>
      </c>
      <c r="E6" s="3">
        <f>(WEEKDAY(C4,2)=3)*C4+(D6&gt;0)+D6</f>
        <v>0</v>
      </c>
      <c r="F6" s="3">
        <f>(WEEKDAY(C4,2)=4)*C4+(E6&gt;0)+E6</f>
        <v>0</v>
      </c>
      <c r="G6" s="3">
        <f>(WEEKDAY(C4,2)=5)*C4+(F6&gt;0)+F6</f>
        <v>0</v>
      </c>
      <c r="H6" s="3">
        <f>(WEEKDAY(C4,2)=6)*C4+(G6&gt;0)+G6</f>
        <v>0</v>
      </c>
      <c r="I6" s="4">
        <f>(WEEKDAY(C4,2)=7)*C4+(H6&gt;0)+H6</f>
        <v>42736</v>
      </c>
      <c r="J6" s="21"/>
      <c r="K6" s="3">
        <f>(WEEKDAY(K4,2)=1)*K4</f>
        <v>0</v>
      </c>
      <c r="L6" s="3">
        <f>(WEEKDAY(K4,2)=2)*K4+(K6&gt;0)+K6</f>
        <v>0</v>
      </c>
      <c r="M6" s="3">
        <f>(WEEKDAY(K4,2)=3)*K4+(L6&gt;0)+L6</f>
        <v>42767</v>
      </c>
      <c r="N6" s="3">
        <f>(WEEKDAY(K4,2)=4)*K4+(M6&gt;0)+M6</f>
        <v>42768</v>
      </c>
      <c r="O6" s="3">
        <f>(WEEKDAY(K4,2)=5)*K4+(N6&gt;0)+N6</f>
        <v>42769</v>
      </c>
      <c r="P6" s="3">
        <f>(WEEKDAY(K4,2)=6)*K4+(O6&gt;0)+O6</f>
        <v>42770</v>
      </c>
      <c r="Q6" s="4">
        <f>(WEEKDAY(K4,2)=7)*K4+(P6&gt;0)+P6</f>
        <v>42771</v>
      </c>
      <c r="R6" s="21"/>
      <c r="S6" s="3">
        <f>(WEEKDAY(S4,2)=1)*S4</f>
        <v>0</v>
      </c>
      <c r="T6" s="3">
        <f>(WEEKDAY(S4,2)=2)*S4+(S6&gt;0)+S6</f>
        <v>0</v>
      </c>
      <c r="U6" s="3">
        <f>(WEEKDAY(S4,2)=3)*S4+(T6&gt;0)+T6</f>
        <v>42795</v>
      </c>
      <c r="V6" s="3">
        <f>(WEEKDAY(S4,2)=4)*S4+(U6&gt;0)+U6</f>
        <v>42796</v>
      </c>
      <c r="W6" s="3">
        <f>(WEEKDAY(S4,2)=5)*S4+(V6&gt;0)+V6</f>
        <v>42797</v>
      </c>
      <c r="X6" s="3">
        <f>(WEEKDAY(S4,2)=6)*S4+(W6&gt;0)+W6</f>
        <v>42798</v>
      </c>
      <c r="Y6" s="4">
        <f>(WEEKDAY(S4,2)=7)*S4+(X6&gt;0)+X6</f>
        <v>42799</v>
      </c>
      <c r="Z6" s="19"/>
      <c r="AA6" s="27" t="b">
        <v>1</v>
      </c>
      <c r="AC6" s="75">
        <v>43020</v>
      </c>
      <c r="AD6" s="76" t="s">
        <v>31</v>
      </c>
      <c r="AE6" s="77"/>
      <c r="AF6" s="74"/>
    </row>
    <row r="7" spans="1:32" ht="16.5">
      <c r="A7" s="16"/>
      <c r="B7" s="18"/>
      <c r="C7" s="3">
        <f>I6+1</f>
        <v>42737</v>
      </c>
      <c r="D7" s="3">
        <f>C7+1</f>
        <v>42738</v>
      </c>
      <c r="E7" s="3">
        <f aca="true" t="shared" si="0" ref="E7:I9">D7+1</f>
        <v>42739</v>
      </c>
      <c r="F7" s="3">
        <f t="shared" si="0"/>
        <v>42740</v>
      </c>
      <c r="G7" s="3">
        <f t="shared" si="0"/>
        <v>42741</v>
      </c>
      <c r="H7" s="3">
        <f t="shared" si="0"/>
        <v>42742</v>
      </c>
      <c r="I7" s="4">
        <f t="shared" si="0"/>
        <v>42743</v>
      </c>
      <c r="J7" s="21"/>
      <c r="K7" s="3">
        <f>Q6+1</f>
        <v>42772</v>
      </c>
      <c r="L7" s="3">
        <f>K7+1</f>
        <v>42773</v>
      </c>
      <c r="M7" s="3">
        <f aca="true" t="shared" si="1" ref="M7:Q9">L7+1</f>
        <v>42774</v>
      </c>
      <c r="N7" s="3">
        <f t="shared" si="1"/>
        <v>42775</v>
      </c>
      <c r="O7" s="3">
        <f t="shared" si="1"/>
        <v>42776</v>
      </c>
      <c r="P7" s="3">
        <f t="shared" si="1"/>
        <v>42777</v>
      </c>
      <c r="Q7" s="4">
        <f t="shared" si="1"/>
        <v>42778</v>
      </c>
      <c r="R7" s="21"/>
      <c r="S7" s="3">
        <f>Y6+1</f>
        <v>42800</v>
      </c>
      <c r="T7" s="3">
        <f>S7+1</f>
        <v>42801</v>
      </c>
      <c r="U7" s="3">
        <f aca="true" t="shared" si="2" ref="U7:Y9">T7+1</f>
        <v>42802</v>
      </c>
      <c r="V7" s="3">
        <f t="shared" si="2"/>
        <v>42803</v>
      </c>
      <c r="W7" s="3">
        <f t="shared" si="2"/>
        <v>42804</v>
      </c>
      <c r="X7" s="3">
        <f t="shared" si="2"/>
        <v>42805</v>
      </c>
      <c r="Y7" s="4">
        <f t="shared" si="2"/>
        <v>42806</v>
      </c>
      <c r="Z7" s="19"/>
      <c r="AA7" s="27"/>
      <c r="AC7" s="75">
        <v>43040</v>
      </c>
      <c r="AD7" s="76" t="s">
        <v>20</v>
      </c>
      <c r="AE7" s="77"/>
      <c r="AF7" s="74"/>
    </row>
    <row r="8" spans="1:32" ht="16.5">
      <c r="A8" s="16"/>
      <c r="B8" s="18"/>
      <c r="C8" s="3">
        <f>I7+1</f>
        <v>42744</v>
      </c>
      <c r="D8" s="3">
        <f>C8+1</f>
        <v>42745</v>
      </c>
      <c r="E8" s="3">
        <f t="shared" si="0"/>
        <v>42746</v>
      </c>
      <c r="F8" s="3">
        <f t="shared" si="0"/>
        <v>42747</v>
      </c>
      <c r="G8" s="3">
        <f t="shared" si="0"/>
        <v>42748</v>
      </c>
      <c r="H8" s="3">
        <f t="shared" si="0"/>
        <v>42749</v>
      </c>
      <c r="I8" s="4">
        <f t="shared" si="0"/>
        <v>42750</v>
      </c>
      <c r="J8" s="21"/>
      <c r="K8" s="3">
        <f>Q7+1</f>
        <v>42779</v>
      </c>
      <c r="L8" s="3">
        <f>K8+1</f>
        <v>42780</v>
      </c>
      <c r="M8" s="3">
        <f t="shared" si="1"/>
        <v>42781</v>
      </c>
      <c r="N8" s="3">
        <f t="shared" si="1"/>
        <v>42782</v>
      </c>
      <c r="O8" s="3">
        <f t="shared" si="1"/>
        <v>42783</v>
      </c>
      <c r="P8" s="3">
        <f t="shared" si="1"/>
        <v>42784</v>
      </c>
      <c r="Q8" s="4">
        <f t="shared" si="1"/>
        <v>42785</v>
      </c>
      <c r="R8" s="21"/>
      <c r="S8" s="3">
        <f>Y7+1</f>
        <v>42807</v>
      </c>
      <c r="T8" s="3">
        <f>S8+1</f>
        <v>42808</v>
      </c>
      <c r="U8" s="3">
        <f t="shared" si="2"/>
        <v>42809</v>
      </c>
      <c r="V8" s="3">
        <f t="shared" si="2"/>
        <v>42810</v>
      </c>
      <c r="W8" s="3">
        <f t="shared" si="2"/>
        <v>42811</v>
      </c>
      <c r="X8" s="3">
        <f t="shared" si="2"/>
        <v>42812</v>
      </c>
      <c r="Y8" s="4">
        <f t="shared" si="2"/>
        <v>42813</v>
      </c>
      <c r="Z8" s="19"/>
      <c r="AC8" s="75">
        <v>43075</v>
      </c>
      <c r="AD8" s="76" t="s">
        <v>25</v>
      </c>
      <c r="AE8" s="77"/>
      <c r="AF8" s="74"/>
    </row>
    <row r="9" spans="1:32" ht="16.5">
      <c r="A9" s="16"/>
      <c r="B9" s="18"/>
      <c r="C9" s="3">
        <f>I8+1</f>
        <v>42751</v>
      </c>
      <c r="D9" s="3">
        <f>C9+1</f>
        <v>42752</v>
      </c>
      <c r="E9" s="3">
        <f t="shared" si="0"/>
        <v>42753</v>
      </c>
      <c r="F9" s="3">
        <f t="shared" si="0"/>
        <v>42754</v>
      </c>
      <c r="G9" s="3">
        <f t="shared" si="0"/>
        <v>42755</v>
      </c>
      <c r="H9" s="3">
        <f t="shared" si="0"/>
        <v>42756</v>
      </c>
      <c r="I9" s="4">
        <f t="shared" si="0"/>
        <v>42757</v>
      </c>
      <c r="J9" s="21"/>
      <c r="K9" s="3">
        <f>Q8+1</f>
        <v>42786</v>
      </c>
      <c r="L9" s="3">
        <f>K9+1</f>
        <v>42787</v>
      </c>
      <c r="M9" s="3">
        <f t="shared" si="1"/>
        <v>42788</v>
      </c>
      <c r="N9" s="3">
        <f t="shared" si="1"/>
        <v>42789</v>
      </c>
      <c r="O9" s="3">
        <f t="shared" si="1"/>
        <v>42790</v>
      </c>
      <c r="P9" s="3">
        <f t="shared" si="1"/>
        <v>42791</v>
      </c>
      <c r="Q9" s="4">
        <f t="shared" si="1"/>
        <v>42792</v>
      </c>
      <c r="R9" s="21"/>
      <c r="S9" s="3">
        <f>Y8+1</f>
        <v>42814</v>
      </c>
      <c r="T9" s="3">
        <f>S9+1</f>
        <v>42815</v>
      </c>
      <c r="U9" s="3">
        <f t="shared" si="2"/>
        <v>42816</v>
      </c>
      <c r="V9" s="3">
        <f t="shared" si="2"/>
        <v>42817</v>
      </c>
      <c r="W9" s="3">
        <f t="shared" si="2"/>
        <v>42818</v>
      </c>
      <c r="X9" s="3">
        <f t="shared" si="2"/>
        <v>42819</v>
      </c>
      <c r="Y9" s="4">
        <f t="shared" si="2"/>
        <v>42820</v>
      </c>
      <c r="Z9" s="19"/>
      <c r="AC9" s="75">
        <v>43077</v>
      </c>
      <c r="AD9" s="76" t="s">
        <v>30</v>
      </c>
      <c r="AE9" s="77"/>
      <c r="AF9" s="74"/>
    </row>
    <row r="10" spans="1:32" ht="16.5">
      <c r="A10" s="16"/>
      <c r="B10" s="18"/>
      <c r="C10" s="3">
        <f>(MONTH(C9+7)=MONTH(C4))*(C9+7)</f>
        <v>42758</v>
      </c>
      <c r="D10" s="3">
        <f>(MONTH(D9+7)=MONTH(C4))*(D9+7)</f>
        <v>42759</v>
      </c>
      <c r="E10" s="3">
        <f>(MONTH(E9+7)=MONTH(C4))*(E9+7)</f>
        <v>42760</v>
      </c>
      <c r="F10" s="3">
        <f>(MONTH(F9+7)=MONTH(C4))*(F9+7)</f>
        <v>42761</v>
      </c>
      <c r="G10" s="3">
        <f>(MONTH(G9+7)=MONTH(C4))*(G9+7)</f>
        <v>42762</v>
      </c>
      <c r="H10" s="3">
        <f>(MONTH(H9+7)=MONTH(C4))*(H9+7)</f>
        <v>42763</v>
      </c>
      <c r="I10" s="4">
        <f>(MONTH(I9+7)=MONTH(C4))*(I9+7)</f>
        <v>42764</v>
      </c>
      <c r="J10" s="21"/>
      <c r="K10" s="3">
        <f>(MONTH(K9+7)=MONTH(K4))*(K9+7)</f>
        <v>42793</v>
      </c>
      <c r="L10" s="3">
        <f>(MONTH(L9+7)=MONTH(K4))*(L9+7)</f>
        <v>42794</v>
      </c>
      <c r="M10" s="3">
        <f>(MONTH(M9+7)=MONTH(K4))*(M9+7)</f>
        <v>0</v>
      </c>
      <c r="N10" s="3">
        <f>(MONTH(N9+7)=MONTH(K4))*(N9+7)</f>
        <v>0</v>
      </c>
      <c r="O10" s="3">
        <f>(MONTH(O9+7)=MONTH(K4))*(O9+7)</f>
        <v>0</v>
      </c>
      <c r="P10" s="3">
        <f>(MONTH(P9+7)=MONTH(K4))*(P9+7)</f>
        <v>0</v>
      </c>
      <c r="Q10" s="4">
        <f>(MONTH(Q9+7)=MONTH(K4))*(Q9+7)</f>
        <v>0</v>
      </c>
      <c r="R10" s="21"/>
      <c r="S10" s="3">
        <f>(MONTH(S9+7)=MONTH(S4))*(S9+7)</f>
        <v>42821</v>
      </c>
      <c r="T10" s="3">
        <f>(MONTH(T9+7)=MONTH(S4))*(T9+7)</f>
        <v>42822</v>
      </c>
      <c r="U10" s="3">
        <f>(MONTH(U9+7)=MONTH(S4))*(U9+7)</f>
        <v>42823</v>
      </c>
      <c r="V10" s="3">
        <f>(MONTH(V9+7)=MONTH(S4))*(V9+7)</f>
        <v>42824</v>
      </c>
      <c r="W10" s="3">
        <f>(MONTH(W9+7)=MONTH(S4))*(W9+7)</f>
        <v>42825</v>
      </c>
      <c r="X10" s="3">
        <f>(MONTH(X9+7)=MONTH(S4))*(X9+7)</f>
        <v>0</v>
      </c>
      <c r="Y10" s="4">
        <f>(MONTH(Y9+7)=MONTH(S4))*(Y9+7)</f>
        <v>0</v>
      </c>
      <c r="Z10" s="19"/>
      <c r="AC10" s="75">
        <v>43094</v>
      </c>
      <c r="AD10" s="76" t="s">
        <v>23</v>
      </c>
      <c r="AE10" s="77"/>
      <c r="AF10" s="74"/>
    </row>
    <row r="11" spans="1:32" ht="16.5">
      <c r="A11" s="16"/>
      <c r="B11" s="18"/>
      <c r="C11" s="3">
        <f>(MONTH(C9+14)=MONTH(C4))*(C9+14)</f>
        <v>42765</v>
      </c>
      <c r="D11" s="3">
        <f>(MONTH(D9+14)=MONTH(C4))*(D9+14)</f>
        <v>42766</v>
      </c>
      <c r="E11" s="3">
        <f>(MONTH(E9+14)=MONTH(C4))*(E9+14)</f>
        <v>0</v>
      </c>
      <c r="F11" s="3">
        <f>(MONTH(F9+14)=MONTH(C4))*(F9+14)</f>
        <v>0</v>
      </c>
      <c r="G11" s="3">
        <f>(MONTH(G9+14)=MONTH(C4))*(G9+14)</f>
        <v>0</v>
      </c>
      <c r="H11" s="3">
        <f>(MONTH(H9+14)=MONTH(C4))*(H9+14)</f>
        <v>0</v>
      </c>
      <c r="I11" s="4">
        <f>(MONTH(I9+14)=MONTH(C4))*(I9+14)</f>
        <v>0</v>
      </c>
      <c r="J11" s="21"/>
      <c r="K11" s="3">
        <f>(MONTH(K9+14)=MONTH(K4))*(K9+14)</f>
        <v>0</v>
      </c>
      <c r="L11" s="3">
        <f>(MONTH(L9+14)=MONTH(K4))*(L9+14)</f>
        <v>0</v>
      </c>
      <c r="M11" s="3">
        <f>(MONTH(M9+14)=MONTH(K4))*(M9+14)</f>
        <v>0</v>
      </c>
      <c r="N11" s="3">
        <f>(MONTH(N9+14)=MONTH(K4))*(N9+14)</f>
        <v>0</v>
      </c>
      <c r="O11" s="3">
        <f>(MONTH(O9+14)=MONTH(K4))*(O9+14)</f>
        <v>0</v>
      </c>
      <c r="P11" s="3">
        <f>(MONTH(P9+14)=MONTH(K4))*(P9+14)</f>
        <v>0</v>
      </c>
      <c r="Q11" s="4">
        <f>(MONTH(Q9+14)=MONTH(K4))*(Q9+14)</f>
        <v>0</v>
      </c>
      <c r="R11" s="21"/>
      <c r="S11" s="3">
        <f>(MONTH(S9+14)=MONTH(S4))*(S9+14)</f>
        <v>0</v>
      </c>
      <c r="T11" s="3">
        <f>(MONTH(T9+14)=MONTH(S4))*(T9+14)</f>
        <v>0</v>
      </c>
      <c r="U11" s="3">
        <f>(MONTH(U9+14)=MONTH(S4))*(U9+14)</f>
        <v>0</v>
      </c>
      <c r="V11" s="3">
        <f>(MONTH(V9+14)=MONTH(S4))*(V9+14)</f>
        <v>0</v>
      </c>
      <c r="W11" s="3">
        <f>(MONTH(W9+14)=MONTH(S4))*(W9+14)</f>
        <v>0</v>
      </c>
      <c r="X11" s="3">
        <f>(MONTH(X9+14)=MONTH(S4))*(X9+14)</f>
        <v>0</v>
      </c>
      <c r="Y11" s="4">
        <f>(MONTH(Y9+14)=MONTH(S4))*(Y9+14)</f>
        <v>0</v>
      </c>
      <c r="Z11" s="19"/>
      <c r="AC11" s="78"/>
      <c r="AD11" s="76"/>
      <c r="AE11" s="77"/>
      <c r="AF11" s="74"/>
    </row>
    <row r="12" spans="1:32" ht="12" customHeight="1">
      <c r="A12" s="16"/>
      <c r="B12" s="18"/>
      <c r="C12" s="22"/>
      <c r="D12" s="22"/>
      <c r="E12" s="22"/>
      <c r="F12" s="22"/>
      <c r="G12" s="22"/>
      <c r="H12" s="22"/>
      <c r="I12" s="22"/>
      <c r="J12" s="21"/>
      <c r="K12" s="22"/>
      <c r="L12" s="22"/>
      <c r="M12" s="22"/>
      <c r="N12" s="22"/>
      <c r="O12" s="22"/>
      <c r="P12" s="22"/>
      <c r="Q12" s="22"/>
      <c r="R12" s="21"/>
      <c r="S12" s="22"/>
      <c r="T12" s="22"/>
      <c r="U12" s="22"/>
      <c r="V12" s="22"/>
      <c r="W12" s="22"/>
      <c r="X12" s="22"/>
      <c r="Y12" s="22"/>
      <c r="Z12" s="19"/>
      <c r="AC12" s="79"/>
      <c r="AD12" s="80"/>
      <c r="AE12" s="81"/>
      <c r="AF12" s="74"/>
    </row>
    <row r="13" spans="1:32" ht="28.5">
      <c r="A13" s="16"/>
      <c r="B13" s="18"/>
      <c r="C13" s="33">
        <f>DATE($N$2,4,1)</f>
        <v>42826</v>
      </c>
      <c r="D13" s="34"/>
      <c r="E13" s="34"/>
      <c r="F13" s="34"/>
      <c r="G13" s="34"/>
      <c r="H13" s="34"/>
      <c r="I13" s="34"/>
      <c r="J13" s="21"/>
      <c r="K13" s="47">
        <f>DATE($N$2,5,1)</f>
        <v>42856</v>
      </c>
      <c r="L13" s="48"/>
      <c r="M13" s="48"/>
      <c r="N13" s="48"/>
      <c r="O13" s="48"/>
      <c r="P13" s="48"/>
      <c r="Q13" s="48"/>
      <c r="R13" s="21"/>
      <c r="S13" s="47">
        <f>DATE($N$2,6,1)</f>
        <v>42887</v>
      </c>
      <c r="T13" s="48"/>
      <c r="U13" s="48"/>
      <c r="V13" s="48"/>
      <c r="W13" s="48"/>
      <c r="X13" s="48"/>
      <c r="Y13" s="48"/>
      <c r="Z13" s="19"/>
      <c r="AC13" s="82" t="s">
        <v>34</v>
      </c>
      <c r="AD13" s="83" t="s">
        <v>21</v>
      </c>
      <c r="AE13" s="84" t="s">
        <v>39</v>
      </c>
      <c r="AF13" s="74"/>
    </row>
    <row r="14" spans="1:32" ht="16.5">
      <c r="A14" s="16"/>
      <c r="B14" s="18"/>
      <c r="C14" s="2" t="s">
        <v>0</v>
      </c>
      <c r="D14" s="2" t="s">
        <v>1</v>
      </c>
      <c r="E14" s="2" t="s">
        <v>1</v>
      </c>
      <c r="F14" s="2" t="s">
        <v>2</v>
      </c>
      <c r="G14" s="2" t="s">
        <v>3</v>
      </c>
      <c r="H14" s="2" t="s">
        <v>4</v>
      </c>
      <c r="I14" s="2" t="s">
        <v>5</v>
      </c>
      <c r="J14" s="21"/>
      <c r="K14" s="2" t="s">
        <v>0</v>
      </c>
      <c r="L14" s="2" t="s">
        <v>1</v>
      </c>
      <c r="M14" s="2" t="s">
        <v>1</v>
      </c>
      <c r="N14" s="2" t="s">
        <v>2</v>
      </c>
      <c r="O14" s="2" t="s">
        <v>3</v>
      </c>
      <c r="P14" s="2" t="s">
        <v>4</v>
      </c>
      <c r="Q14" s="2" t="s">
        <v>5</v>
      </c>
      <c r="R14" s="21"/>
      <c r="S14" s="2" t="s">
        <v>0</v>
      </c>
      <c r="T14" s="2" t="s">
        <v>1</v>
      </c>
      <c r="U14" s="2" t="s">
        <v>1</v>
      </c>
      <c r="V14" s="2" t="s">
        <v>2</v>
      </c>
      <c r="W14" s="2" t="s">
        <v>3</v>
      </c>
      <c r="X14" s="2" t="s">
        <v>4</v>
      </c>
      <c r="Y14" s="2" t="s">
        <v>5</v>
      </c>
      <c r="Z14" s="19"/>
      <c r="AC14" s="75">
        <v>42741</v>
      </c>
      <c r="AD14" s="76" t="s">
        <v>26</v>
      </c>
      <c r="AE14" s="85"/>
      <c r="AF14" s="74"/>
    </row>
    <row r="15" spans="1:32" ht="16.5">
      <c r="A15" s="16"/>
      <c r="B15" s="18"/>
      <c r="C15" s="3">
        <f>(WEEKDAY(C13,2)=1)*C13</f>
        <v>0</v>
      </c>
      <c r="D15" s="3">
        <f>(WEEKDAY(C13,2)=2)*C13+(C15&gt;0)+C15</f>
        <v>0</v>
      </c>
      <c r="E15" s="3">
        <f>(WEEKDAY(C13,2)=3)*C13+(D15&gt;0)+D15</f>
        <v>0</v>
      </c>
      <c r="F15" s="3">
        <f>(WEEKDAY(C13,2)=4)*C13+(E15&gt;0)+E15</f>
        <v>0</v>
      </c>
      <c r="G15" s="3">
        <f>(WEEKDAY(C13,2)=5)*C13+(F15&gt;0)+F15</f>
        <v>0</v>
      </c>
      <c r="H15" s="3">
        <f>(WEEKDAY(C13,2)=6)*C13+(G15&gt;0)+G15</f>
        <v>42826</v>
      </c>
      <c r="I15" s="4">
        <f>(WEEKDAY(C13,2)=7)*C13+(H15&gt;0)+H15</f>
        <v>42827</v>
      </c>
      <c r="J15" s="21"/>
      <c r="K15" s="3">
        <f>(WEEKDAY(K13,2)=1)*K13</f>
        <v>42856</v>
      </c>
      <c r="L15" s="3">
        <f>(WEEKDAY(K13,2)=2)*K13+(K15&gt;0)+K15</f>
        <v>42857</v>
      </c>
      <c r="M15" s="3">
        <f>(WEEKDAY(K13,2)=3)*K13+(L15&gt;0)+L15</f>
        <v>42858</v>
      </c>
      <c r="N15" s="3">
        <f>(WEEKDAY(K13,2)=4)*K13+(M15&gt;0)+M15</f>
        <v>42859</v>
      </c>
      <c r="O15" s="3">
        <f>(WEEKDAY(K13,2)=5)*K13+(N15&gt;0)+N15</f>
        <v>42860</v>
      </c>
      <c r="P15" s="3">
        <f>(WEEKDAY(K13,2)=6)*K13+(O15&gt;0)+O15</f>
        <v>42861</v>
      </c>
      <c r="Q15" s="4">
        <f>(WEEKDAY(K13,2)=7)*K13+(P15&gt;0)+P15</f>
        <v>42862</v>
      </c>
      <c r="R15" s="21"/>
      <c r="S15" s="3">
        <f>(WEEKDAY(S13,2)=1)*S13</f>
        <v>0</v>
      </c>
      <c r="T15" s="3">
        <f>(WEEKDAY(S13,2)=2)*S13+(S15&gt;0)+S15</f>
        <v>0</v>
      </c>
      <c r="U15" s="3">
        <f>(WEEKDAY(S13,2)=3)*S13+(T15&gt;0)+T15</f>
        <v>0</v>
      </c>
      <c r="V15" s="3">
        <f>(WEEKDAY(S13,2)=4)*S13+(U15&gt;0)+U15</f>
        <v>42887</v>
      </c>
      <c r="W15" s="3">
        <f>(WEEKDAY(S13,2)=5)*S13+(V15&gt;0)+V15</f>
        <v>42888</v>
      </c>
      <c r="X15" s="3">
        <f>(WEEKDAY(S13,2)=6)*S13+(W15&gt;0)+W15</f>
        <v>42889</v>
      </c>
      <c r="Y15" s="4">
        <f>(WEEKDAY(S13,2)=7)*S13+(X15&gt;0)+X15</f>
        <v>42890</v>
      </c>
      <c r="Z15" s="19"/>
      <c r="AC15" s="75">
        <v>42838</v>
      </c>
      <c r="AD15" s="76" t="s">
        <v>17</v>
      </c>
      <c r="AE15" s="85"/>
      <c r="AF15" s="74"/>
    </row>
    <row r="16" spans="1:32" ht="16.5">
      <c r="A16" s="16"/>
      <c r="B16" s="18"/>
      <c r="C16" s="3">
        <f>I15+1</f>
        <v>42828</v>
      </c>
      <c r="D16" s="3">
        <f>C16+1</f>
        <v>42829</v>
      </c>
      <c r="E16" s="3">
        <f aca="true" t="shared" si="3" ref="E16:I18">D16+1</f>
        <v>42830</v>
      </c>
      <c r="F16" s="3">
        <f t="shared" si="3"/>
        <v>42831</v>
      </c>
      <c r="G16" s="3">
        <f t="shared" si="3"/>
        <v>42832</v>
      </c>
      <c r="H16" s="3">
        <f t="shared" si="3"/>
        <v>42833</v>
      </c>
      <c r="I16" s="4">
        <f t="shared" si="3"/>
        <v>42834</v>
      </c>
      <c r="J16" s="21"/>
      <c r="K16" s="3">
        <f>Q15+1</f>
        <v>42863</v>
      </c>
      <c r="L16" s="3">
        <f>K16+1</f>
        <v>42864</v>
      </c>
      <c r="M16" s="3">
        <f aca="true" t="shared" si="4" ref="M16:Q18">L16+1</f>
        <v>42865</v>
      </c>
      <c r="N16" s="3">
        <f t="shared" si="4"/>
        <v>42866</v>
      </c>
      <c r="O16" s="3">
        <f t="shared" si="4"/>
        <v>42867</v>
      </c>
      <c r="P16" s="3">
        <f t="shared" si="4"/>
        <v>42868</v>
      </c>
      <c r="Q16" s="4">
        <f t="shared" si="4"/>
        <v>42869</v>
      </c>
      <c r="R16" s="21"/>
      <c r="S16" s="3">
        <f>Y15+1</f>
        <v>42891</v>
      </c>
      <c r="T16" s="3">
        <f>S16+1</f>
        <v>42892</v>
      </c>
      <c r="U16" s="3">
        <f aca="true" t="shared" si="5" ref="U16:Y18">T16+1</f>
        <v>42893</v>
      </c>
      <c r="V16" s="3">
        <f t="shared" si="5"/>
        <v>42894</v>
      </c>
      <c r="W16" s="3">
        <f t="shared" si="5"/>
        <v>42895</v>
      </c>
      <c r="X16" s="3">
        <f t="shared" si="5"/>
        <v>42896</v>
      </c>
      <c r="Y16" s="4">
        <f t="shared" si="5"/>
        <v>42897</v>
      </c>
      <c r="Z16" s="19"/>
      <c r="AC16" s="75"/>
      <c r="AD16" s="76"/>
      <c r="AE16" s="85"/>
      <c r="AF16" s="74"/>
    </row>
    <row r="17" spans="1:32" ht="14.25" customHeight="1">
      <c r="A17" s="16"/>
      <c r="B17" s="18"/>
      <c r="C17" s="3">
        <f>I16+1</f>
        <v>42835</v>
      </c>
      <c r="D17" s="3">
        <f>C17+1</f>
        <v>42836</v>
      </c>
      <c r="E17" s="3">
        <f t="shared" si="3"/>
        <v>42837</v>
      </c>
      <c r="F17" s="3">
        <f t="shared" si="3"/>
        <v>42838</v>
      </c>
      <c r="G17" s="3">
        <f t="shared" si="3"/>
        <v>42839</v>
      </c>
      <c r="H17" s="3">
        <f t="shared" si="3"/>
        <v>42840</v>
      </c>
      <c r="I17" s="4">
        <f t="shared" si="3"/>
        <v>42841</v>
      </c>
      <c r="J17" s="21"/>
      <c r="K17" s="3">
        <f>Q16+1</f>
        <v>42870</v>
      </c>
      <c r="L17" s="3">
        <f>K17+1</f>
        <v>42871</v>
      </c>
      <c r="M17" s="3">
        <f t="shared" si="4"/>
        <v>42872</v>
      </c>
      <c r="N17" s="3">
        <f t="shared" si="4"/>
        <v>42873</v>
      </c>
      <c r="O17" s="3">
        <f t="shared" si="4"/>
        <v>42874</v>
      </c>
      <c r="P17" s="3">
        <f t="shared" si="4"/>
        <v>42875</v>
      </c>
      <c r="Q17" s="4">
        <f t="shared" si="4"/>
        <v>42876</v>
      </c>
      <c r="R17" s="21"/>
      <c r="S17" s="3">
        <f>Y16+1</f>
        <v>42898</v>
      </c>
      <c r="T17" s="3">
        <f>S17+1</f>
        <v>42899</v>
      </c>
      <c r="U17" s="3">
        <f t="shared" si="5"/>
        <v>42900</v>
      </c>
      <c r="V17" s="3">
        <f t="shared" si="5"/>
        <v>42901</v>
      </c>
      <c r="W17" s="3">
        <f t="shared" si="5"/>
        <v>42902</v>
      </c>
      <c r="X17" s="3">
        <f t="shared" si="5"/>
        <v>42903</v>
      </c>
      <c r="Y17" s="4">
        <f t="shared" si="5"/>
        <v>42904</v>
      </c>
      <c r="Z17" s="19"/>
      <c r="AC17" s="75"/>
      <c r="AD17" s="76"/>
      <c r="AE17" s="85"/>
      <c r="AF17" s="74"/>
    </row>
    <row r="18" spans="1:32" ht="16.5">
      <c r="A18" s="16"/>
      <c r="B18" s="18"/>
      <c r="C18" s="3">
        <f>I17+1</f>
        <v>42842</v>
      </c>
      <c r="D18" s="3">
        <f>C18+1</f>
        <v>42843</v>
      </c>
      <c r="E18" s="3">
        <f t="shared" si="3"/>
        <v>42844</v>
      </c>
      <c r="F18" s="3">
        <f t="shared" si="3"/>
        <v>42845</v>
      </c>
      <c r="G18" s="3">
        <f t="shared" si="3"/>
        <v>42846</v>
      </c>
      <c r="H18" s="3">
        <f t="shared" si="3"/>
        <v>42847</v>
      </c>
      <c r="I18" s="4">
        <f t="shared" si="3"/>
        <v>42848</v>
      </c>
      <c r="J18" s="21"/>
      <c r="K18" s="3">
        <f>Q17+1</f>
        <v>42877</v>
      </c>
      <c r="L18" s="3">
        <f>K18+1</f>
        <v>42878</v>
      </c>
      <c r="M18" s="3">
        <f t="shared" si="4"/>
        <v>42879</v>
      </c>
      <c r="N18" s="3">
        <f t="shared" si="4"/>
        <v>42880</v>
      </c>
      <c r="O18" s="3">
        <f t="shared" si="4"/>
        <v>42881</v>
      </c>
      <c r="P18" s="3">
        <f t="shared" si="4"/>
        <v>42882</v>
      </c>
      <c r="Q18" s="4">
        <f t="shared" si="4"/>
        <v>42883</v>
      </c>
      <c r="R18" s="21"/>
      <c r="S18" s="3">
        <f>Y17+1</f>
        <v>42905</v>
      </c>
      <c r="T18" s="3">
        <f>S18+1</f>
        <v>42906</v>
      </c>
      <c r="U18" s="3">
        <f t="shared" si="5"/>
        <v>42907</v>
      </c>
      <c r="V18" s="3">
        <f t="shared" si="5"/>
        <v>42908</v>
      </c>
      <c r="W18" s="3">
        <f t="shared" si="5"/>
        <v>42909</v>
      </c>
      <c r="X18" s="3">
        <f t="shared" si="5"/>
        <v>42910</v>
      </c>
      <c r="Y18" s="4">
        <f t="shared" si="5"/>
        <v>42911</v>
      </c>
      <c r="Z18" s="19"/>
      <c r="AC18" s="75"/>
      <c r="AD18" s="86"/>
      <c r="AE18" s="77"/>
      <c r="AF18" s="74"/>
    </row>
    <row r="19" spans="1:32" ht="16.5">
      <c r="A19" s="16"/>
      <c r="B19" s="18"/>
      <c r="C19" s="3">
        <f>(MONTH(C18+7)=MONTH(C13))*(C18+7)</f>
        <v>42849</v>
      </c>
      <c r="D19" s="3">
        <f>(MONTH(D18+7)=MONTH(C13))*(D18+7)</f>
        <v>42850</v>
      </c>
      <c r="E19" s="3">
        <f>(MONTH(E18+7)=MONTH(C13))*(E18+7)</f>
        <v>42851</v>
      </c>
      <c r="F19" s="3">
        <f>(MONTH(F18+7)=MONTH(C13))*(F18+7)</f>
        <v>42852</v>
      </c>
      <c r="G19" s="3">
        <f>(MONTH(G18+7)=MONTH(C13))*(G18+7)</f>
        <v>42853</v>
      </c>
      <c r="H19" s="3">
        <f>(MONTH(H18+7)=MONTH(C13))*(H18+7)</f>
        <v>42854</v>
      </c>
      <c r="I19" s="4">
        <f>(MONTH(I18+7)=MONTH(C13))*(I18+7)</f>
        <v>42855</v>
      </c>
      <c r="J19" s="21"/>
      <c r="K19" s="3">
        <f>(MONTH(K18+7)=MONTH(K13))*(K18+7)</f>
        <v>42884</v>
      </c>
      <c r="L19" s="3">
        <f>(MONTH(L18+7)=MONTH(K13))*(L18+7)</f>
        <v>42885</v>
      </c>
      <c r="M19" s="3">
        <f>(MONTH(M18+7)=MONTH(K13))*(M18+7)</f>
        <v>42886</v>
      </c>
      <c r="N19" s="3">
        <f>(MONTH(N18+7)=MONTH(K13))*(N18+7)</f>
        <v>0</v>
      </c>
      <c r="O19" s="3">
        <f>(MONTH(O18+7)=MONTH(K13))*(O18+7)</f>
        <v>0</v>
      </c>
      <c r="P19" s="3">
        <f>(MONTH(P18+7)=MONTH(K13))*(P18+7)</f>
        <v>0</v>
      </c>
      <c r="Q19" s="4">
        <f>(MONTH(Q18+7)=MONTH(K13))*(Q18+7)</f>
        <v>0</v>
      </c>
      <c r="R19" s="21"/>
      <c r="S19" s="3">
        <f>(MONTH(S18+7)=MONTH(S13))*(S18+7)</f>
        <v>42912</v>
      </c>
      <c r="T19" s="3">
        <f>(MONTH(T18+7)=MONTH(S13))*(T18+7)</f>
        <v>42913</v>
      </c>
      <c r="U19" s="3">
        <f>(MONTH(U18+7)=MONTH(S13))*(U18+7)</f>
        <v>42914</v>
      </c>
      <c r="V19" s="3">
        <f>(MONTH(V18+7)=MONTH(S13))*(V18+7)</f>
        <v>42915</v>
      </c>
      <c r="W19" s="3">
        <f>(MONTH(W18+7)=MONTH(S13))*(W18+7)</f>
        <v>42916</v>
      </c>
      <c r="X19" s="3">
        <f>(MONTH(X18+7)=MONTH(S13))*(X18+7)</f>
        <v>0</v>
      </c>
      <c r="Y19" s="4">
        <f>(MONTH(Y18+7)=MONTH(S13))*(Y18+7)</f>
        <v>0</v>
      </c>
      <c r="Z19" s="19"/>
      <c r="AC19" s="75"/>
      <c r="AD19" s="86"/>
      <c r="AE19" s="77"/>
      <c r="AF19" s="74"/>
    </row>
    <row r="20" spans="1:32" ht="16.5">
      <c r="A20" s="16"/>
      <c r="B20" s="18"/>
      <c r="C20" s="3">
        <f>(MONTH(C18+14)=MONTH(C13))*(C18+14)</f>
        <v>0</v>
      </c>
      <c r="D20" s="3">
        <f>(MONTH(D18+14)=MONTH(C13))*(D18+14)</f>
        <v>0</v>
      </c>
      <c r="E20" s="3">
        <f>(MONTH(E18+14)=MONTH(C13))*(E18+14)</f>
        <v>0</v>
      </c>
      <c r="F20" s="3">
        <f>(MONTH(F18+14)=MONTH(C13))*(F18+14)</f>
        <v>0</v>
      </c>
      <c r="G20" s="3">
        <f>(MONTH(G18+14)=MONTH(C13))*(G18+14)</f>
        <v>0</v>
      </c>
      <c r="H20" s="3">
        <f>(MONTH(H18+14)=MONTH(C13))*(H18+14)</f>
        <v>0</v>
      </c>
      <c r="I20" s="4">
        <f>(MONTH(I18+14)=MONTH(C13))*(I18+14)</f>
        <v>0</v>
      </c>
      <c r="J20" s="21"/>
      <c r="K20" s="3">
        <f>(MONTH(K18+14)=MONTH(K13))*(K18+14)</f>
        <v>0</v>
      </c>
      <c r="L20" s="3">
        <f>(MONTH(L18+14)=MONTH(K13))*(L18+14)</f>
        <v>0</v>
      </c>
      <c r="M20" s="3">
        <f>(MONTH(M18+14)=MONTH(K13))*(M18+14)</f>
        <v>0</v>
      </c>
      <c r="N20" s="3">
        <f>(MONTH(N18+14)=MONTH(K13))*(N18+14)</f>
        <v>0</v>
      </c>
      <c r="O20" s="3">
        <f>(MONTH(O18+14)=MONTH(K13))*(O18+14)</f>
        <v>0</v>
      </c>
      <c r="P20" s="3">
        <f>(MONTH(P18+14)=MONTH(K13))*(P18+14)</f>
        <v>0</v>
      </c>
      <c r="Q20" s="4">
        <f>(MONTH(Q18+14)=MONTH(K13))*(Q18+14)</f>
        <v>0</v>
      </c>
      <c r="R20" s="21"/>
      <c r="S20" s="3">
        <f>(MONTH(S18+14)=MONTH(S13))*(S18+14)</f>
        <v>0</v>
      </c>
      <c r="T20" s="3">
        <f>(MONTH(T18+14)=MONTH(S13))*(T18+14)</f>
        <v>0</v>
      </c>
      <c r="U20" s="3">
        <f>(MONTH(U18+14)=MONTH(S13))*(U18+14)</f>
        <v>0</v>
      </c>
      <c r="V20" s="3">
        <f>(MONTH(V18+14)=MONTH(S13))*(V18+14)</f>
        <v>0</v>
      </c>
      <c r="W20" s="3">
        <f>(MONTH(W18+14)=MONTH(S13))*(W18+14)</f>
        <v>0</v>
      </c>
      <c r="X20" s="3">
        <f>(MONTH(X18+14)=MONTH(S13))*(X18+14)</f>
        <v>0</v>
      </c>
      <c r="Y20" s="4">
        <f>(MONTH(Y18+14)=MONTH(S13))*(Y18+14)</f>
        <v>0</v>
      </c>
      <c r="Z20" s="19"/>
      <c r="AC20" s="75"/>
      <c r="AD20" s="86"/>
      <c r="AE20" s="77"/>
      <c r="AF20" s="74"/>
    </row>
    <row r="21" spans="1:32" ht="12" customHeight="1">
      <c r="A21" s="16"/>
      <c r="B21" s="18"/>
      <c r="C21" s="23"/>
      <c r="D21" s="23"/>
      <c r="E21" s="23"/>
      <c r="F21" s="23"/>
      <c r="G21" s="23"/>
      <c r="H21" s="23"/>
      <c r="I21" s="23"/>
      <c r="J21" s="21"/>
      <c r="K21" s="23"/>
      <c r="L21" s="23"/>
      <c r="M21" s="23"/>
      <c r="N21" s="23"/>
      <c r="O21" s="23"/>
      <c r="P21" s="23"/>
      <c r="Q21" s="23"/>
      <c r="R21" s="21"/>
      <c r="S21" s="23"/>
      <c r="T21" s="23"/>
      <c r="U21" s="23"/>
      <c r="V21" s="23"/>
      <c r="W21" s="23"/>
      <c r="X21" s="23"/>
      <c r="Y21" s="23"/>
      <c r="Z21" s="19"/>
      <c r="AC21" s="87"/>
      <c r="AD21" s="88"/>
      <c r="AE21" s="89"/>
      <c r="AF21" s="74"/>
    </row>
    <row r="22" spans="1:32" ht="16.5">
      <c r="A22" s="16"/>
      <c r="B22" s="18"/>
      <c r="C22" s="47">
        <f>DATE($N$2,7,1)</f>
        <v>42917</v>
      </c>
      <c r="D22" s="48"/>
      <c r="E22" s="48"/>
      <c r="F22" s="48"/>
      <c r="G22" s="48"/>
      <c r="H22" s="48"/>
      <c r="I22" s="48"/>
      <c r="J22" s="20"/>
      <c r="K22" s="47">
        <f>DATE($N$2,8,1)</f>
        <v>42948</v>
      </c>
      <c r="L22" s="48"/>
      <c r="M22" s="48"/>
      <c r="N22" s="48"/>
      <c r="O22" s="48"/>
      <c r="P22" s="48"/>
      <c r="Q22" s="48"/>
      <c r="R22" s="20"/>
      <c r="S22" s="47">
        <f>DATE($N$2,9,1)</f>
        <v>42979</v>
      </c>
      <c r="T22" s="48"/>
      <c r="U22" s="48"/>
      <c r="V22" s="48"/>
      <c r="W22" s="48"/>
      <c r="X22" s="48"/>
      <c r="Y22" s="48"/>
      <c r="Z22" s="19"/>
      <c r="AC22" s="90" t="s">
        <v>15</v>
      </c>
      <c r="AD22" s="91" t="s">
        <v>21</v>
      </c>
      <c r="AE22" s="92" t="s">
        <v>40</v>
      </c>
      <c r="AF22" s="74"/>
    </row>
    <row r="23" spans="1:32" ht="16.5">
      <c r="A23" s="16"/>
      <c r="B23" s="18"/>
      <c r="C23" s="2" t="s">
        <v>0</v>
      </c>
      <c r="D23" s="2" t="s">
        <v>1</v>
      </c>
      <c r="E23" s="2" t="s">
        <v>1</v>
      </c>
      <c r="F23" s="2" t="s">
        <v>2</v>
      </c>
      <c r="G23" s="2" t="s">
        <v>3</v>
      </c>
      <c r="H23" s="2" t="s">
        <v>4</v>
      </c>
      <c r="I23" s="2" t="s">
        <v>5</v>
      </c>
      <c r="J23" s="21"/>
      <c r="K23" s="2" t="s">
        <v>0</v>
      </c>
      <c r="L23" s="2" t="s">
        <v>1</v>
      </c>
      <c r="M23" s="2" t="s">
        <v>1</v>
      </c>
      <c r="N23" s="2" t="s">
        <v>2</v>
      </c>
      <c r="O23" s="2" t="s">
        <v>3</v>
      </c>
      <c r="P23" s="2" t="s">
        <v>4</v>
      </c>
      <c r="Q23" s="2" t="s">
        <v>5</v>
      </c>
      <c r="R23" s="21"/>
      <c r="S23" s="2" t="s">
        <v>0</v>
      </c>
      <c r="T23" s="2" t="s">
        <v>1</v>
      </c>
      <c r="U23" s="2" t="s">
        <v>1</v>
      </c>
      <c r="V23" s="2" t="s">
        <v>2</v>
      </c>
      <c r="W23" s="2" t="s">
        <v>3</v>
      </c>
      <c r="X23" s="2" t="s">
        <v>4</v>
      </c>
      <c r="Y23" s="2" t="s">
        <v>5</v>
      </c>
      <c r="Z23" s="19"/>
      <c r="AC23" s="75">
        <v>42870</v>
      </c>
      <c r="AD23" s="76" t="s">
        <v>41</v>
      </c>
      <c r="AE23" s="93"/>
      <c r="AF23" s="74"/>
    </row>
    <row r="24" spans="1:32" ht="14.25" customHeight="1">
      <c r="A24" s="16"/>
      <c r="B24" s="18"/>
      <c r="C24" s="3">
        <f>(WEEKDAY(C22,2)=1)*C22</f>
        <v>0</v>
      </c>
      <c r="D24" s="3">
        <f>(WEEKDAY(C22,2)=2)*C22+(C24&gt;0)+C24</f>
        <v>0</v>
      </c>
      <c r="E24" s="3">
        <f>(WEEKDAY(C22,2)=3)*C22+(D24&gt;0)+D24</f>
        <v>0</v>
      </c>
      <c r="F24" s="3">
        <f>(WEEKDAY(C22,2)=4)*C22+(E24&gt;0)+E24</f>
        <v>0</v>
      </c>
      <c r="G24" s="3">
        <f>(WEEKDAY(C22,2)=5)*C22+(F24&gt;0)+F24</f>
        <v>0</v>
      </c>
      <c r="H24" s="3">
        <f>(WEEKDAY(C22,2)=6)*C22+(G24&gt;0)+G24</f>
        <v>42917</v>
      </c>
      <c r="I24" s="4">
        <f>(WEEKDAY(C22,2)=7)*C22+(H24&gt;0)+H24</f>
        <v>42918</v>
      </c>
      <c r="J24" s="21"/>
      <c r="K24" s="3">
        <f>(WEEKDAY(K22,2)=1)*K22</f>
        <v>0</v>
      </c>
      <c r="L24" s="3">
        <f>(WEEKDAY(K22,2)=2)*K22+(K24&gt;0)+K24</f>
        <v>42948</v>
      </c>
      <c r="M24" s="3">
        <f>(WEEKDAY(K22,2)=3)*K22+(L24&gt;0)+L24</f>
        <v>42949</v>
      </c>
      <c r="N24" s="3">
        <f>(WEEKDAY(K22,2)=4)*K22+(M24&gt;0)+M24</f>
        <v>42950</v>
      </c>
      <c r="O24" s="3">
        <f>(WEEKDAY(K22,2)=5)*K22+(N24&gt;0)+N24</f>
        <v>42951</v>
      </c>
      <c r="P24" s="3">
        <f>(WEEKDAY(K22,2)=6)*K22+(O24&gt;0)+O24</f>
        <v>42952</v>
      </c>
      <c r="Q24" s="4">
        <f>(WEEKDAY(K22,2)=7)*K22+(P24&gt;0)+P24</f>
        <v>42953</v>
      </c>
      <c r="R24" s="21"/>
      <c r="S24" s="3">
        <f>(WEEKDAY(S22,2)=1)*S22</f>
        <v>0</v>
      </c>
      <c r="T24" s="3">
        <f>(WEEKDAY(S22,2)=2)*S22+(S24&gt;0)+S24</f>
        <v>0</v>
      </c>
      <c r="U24" s="3">
        <f>(WEEKDAY(S22,2)=3)*S22+(T24&gt;0)+T24</f>
        <v>0</v>
      </c>
      <c r="V24" s="3">
        <f>(WEEKDAY(S22,2)=4)*S22+(U24&gt;0)+U24</f>
        <v>0</v>
      </c>
      <c r="W24" s="3">
        <f>(WEEKDAY(S22,2)=5)*S22+(V24&gt;0)+V24</f>
        <v>42979</v>
      </c>
      <c r="X24" s="3">
        <f>(WEEKDAY(S22,2)=6)*S22+(W24&gt;0)+W24</f>
        <v>42980</v>
      </c>
      <c r="Y24" s="4">
        <f>(WEEKDAY(S22,2)=7)*S22+(X24&gt;0)+X24</f>
        <v>42981</v>
      </c>
      <c r="Z24" s="19"/>
      <c r="AC24" s="75"/>
      <c r="AD24" s="76"/>
      <c r="AE24" s="93"/>
      <c r="AF24" s="74"/>
    </row>
    <row r="25" spans="1:32" ht="16.5">
      <c r="A25" s="16"/>
      <c r="B25" s="18"/>
      <c r="C25" s="3">
        <f>I24+1</f>
        <v>42919</v>
      </c>
      <c r="D25" s="3">
        <f>C25+1</f>
        <v>42920</v>
      </c>
      <c r="E25" s="3">
        <f aca="true" t="shared" si="6" ref="E25:I27">D25+1</f>
        <v>42921</v>
      </c>
      <c r="F25" s="3">
        <f t="shared" si="6"/>
        <v>42922</v>
      </c>
      <c r="G25" s="3">
        <f t="shared" si="6"/>
        <v>42923</v>
      </c>
      <c r="H25" s="3">
        <f t="shared" si="6"/>
        <v>42924</v>
      </c>
      <c r="I25" s="4">
        <f t="shared" si="6"/>
        <v>42925</v>
      </c>
      <c r="J25" s="21"/>
      <c r="K25" s="3">
        <f>Q24+1</f>
        <v>42954</v>
      </c>
      <c r="L25" s="3">
        <f>K25+1</f>
        <v>42955</v>
      </c>
      <c r="M25" s="3">
        <f aca="true" t="shared" si="7" ref="M25:Q27">L25+1</f>
        <v>42956</v>
      </c>
      <c r="N25" s="3">
        <f t="shared" si="7"/>
        <v>42957</v>
      </c>
      <c r="O25" s="3">
        <f t="shared" si="7"/>
        <v>42958</v>
      </c>
      <c r="P25" s="3">
        <f t="shared" si="7"/>
        <v>42959</v>
      </c>
      <c r="Q25" s="4">
        <f t="shared" si="7"/>
        <v>42960</v>
      </c>
      <c r="R25" s="21"/>
      <c r="S25" s="3">
        <f>Y24+1</f>
        <v>42982</v>
      </c>
      <c r="T25" s="3">
        <f>S25+1</f>
        <v>42983</v>
      </c>
      <c r="U25" s="3">
        <f aca="true" t="shared" si="8" ref="U25:Y27">T25+1</f>
        <v>42984</v>
      </c>
      <c r="V25" s="3">
        <f t="shared" si="8"/>
        <v>42985</v>
      </c>
      <c r="W25" s="3">
        <f t="shared" si="8"/>
        <v>42986</v>
      </c>
      <c r="X25" s="3">
        <f t="shared" si="8"/>
        <v>42987</v>
      </c>
      <c r="Y25" s="4">
        <f t="shared" si="8"/>
        <v>42988</v>
      </c>
      <c r="Z25" s="19"/>
      <c r="AC25" s="94"/>
      <c r="AD25" s="95"/>
      <c r="AE25" s="93"/>
      <c r="AF25" s="74"/>
    </row>
    <row r="26" spans="1:32" ht="16.5">
      <c r="A26" s="16"/>
      <c r="B26" s="18"/>
      <c r="C26" s="3">
        <f>I25+1</f>
        <v>42926</v>
      </c>
      <c r="D26" s="3">
        <f>C26+1</f>
        <v>42927</v>
      </c>
      <c r="E26" s="3">
        <f t="shared" si="6"/>
        <v>42928</v>
      </c>
      <c r="F26" s="3">
        <f t="shared" si="6"/>
        <v>42929</v>
      </c>
      <c r="G26" s="3">
        <f t="shared" si="6"/>
        <v>42930</v>
      </c>
      <c r="H26" s="3">
        <f t="shared" si="6"/>
        <v>42931</v>
      </c>
      <c r="I26" s="4">
        <f t="shared" si="6"/>
        <v>42932</v>
      </c>
      <c r="J26" s="21"/>
      <c r="K26" s="3">
        <f>Q25+1</f>
        <v>42961</v>
      </c>
      <c r="L26" s="3">
        <f>K26+1</f>
        <v>42962</v>
      </c>
      <c r="M26" s="3">
        <f t="shared" si="7"/>
        <v>42963</v>
      </c>
      <c r="N26" s="3">
        <f t="shared" si="7"/>
        <v>42964</v>
      </c>
      <c r="O26" s="3">
        <f t="shared" si="7"/>
        <v>42965</v>
      </c>
      <c r="P26" s="3">
        <f t="shared" si="7"/>
        <v>42966</v>
      </c>
      <c r="Q26" s="4">
        <f t="shared" si="7"/>
        <v>42967</v>
      </c>
      <c r="R26" s="21"/>
      <c r="S26" s="3">
        <f>Y25+1</f>
        <v>42989</v>
      </c>
      <c r="T26" s="3">
        <f>S26+1</f>
        <v>42990</v>
      </c>
      <c r="U26" s="3">
        <f t="shared" si="8"/>
        <v>42991</v>
      </c>
      <c r="V26" s="3">
        <f t="shared" si="8"/>
        <v>42992</v>
      </c>
      <c r="W26" s="3">
        <f t="shared" si="8"/>
        <v>42993</v>
      </c>
      <c r="X26" s="3">
        <f t="shared" si="8"/>
        <v>42994</v>
      </c>
      <c r="Y26" s="4">
        <f t="shared" si="8"/>
        <v>42995</v>
      </c>
      <c r="Z26" s="19"/>
      <c r="AC26" s="94"/>
      <c r="AD26" s="95"/>
      <c r="AE26" s="93"/>
      <c r="AF26" s="74"/>
    </row>
    <row r="27" spans="1:32" ht="16.5">
      <c r="A27" s="16"/>
      <c r="B27" s="18"/>
      <c r="C27" s="3">
        <f>I26+1</f>
        <v>42933</v>
      </c>
      <c r="D27" s="3">
        <f>C27+1</f>
        <v>42934</v>
      </c>
      <c r="E27" s="3">
        <f t="shared" si="6"/>
        <v>42935</v>
      </c>
      <c r="F27" s="3">
        <f t="shared" si="6"/>
        <v>42936</v>
      </c>
      <c r="G27" s="3">
        <f t="shared" si="6"/>
        <v>42937</v>
      </c>
      <c r="H27" s="3">
        <f t="shared" si="6"/>
        <v>42938</v>
      </c>
      <c r="I27" s="4">
        <f t="shared" si="6"/>
        <v>42939</v>
      </c>
      <c r="J27" s="21"/>
      <c r="K27" s="3">
        <f>Q26+1</f>
        <v>42968</v>
      </c>
      <c r="L27" s="3">
        <f>K27+1</f>
        <v>42969</v>
      </c>
      <c r="M27" s="3">
        <f t="shared" si="7"/>
        <v>42970</v>
      </c>
      <c r="N27" s="3">
        <f t="shared" si="7"/>
        <v>42971</v>
      </c>
      <c r="O27" s="3">
        <f t="shared" si="7"/>
        <v>42972</v>
      </c>
      <c r="P27" s="3">
        <f t="shared" si="7"/>
        <v>42973</v>
      </c>
      <c r="Q27" s="4">
        <f t="shared" si="7"/>
        <v>42974</v>
      </c>
      <c r="R27" s="21"/>
      <c r="S27" s="3">
        <f>Y26+1</f>
        <v>42996</v>
      </c>
      <c r="T27" s="3">
        <f>S27+1</f>
        <v>42997</v>
      </c>
      <c r="U27" s="3">
        <f t="shared" si="8"/>
        <v>42998</v>
      </c>
      <c r="V27" s="3">
        <f t="shared" si="8"/>
        <v>42999</v>
      </c>
      <c r="W27" s="3">
        <f t="shared" si="8"/>
        <v>43000</v>
      </c>
      <c r="X27" s="3">
        <f t="shared" si="8"/>
        <v>43001</v>
      </c>
      <c r="Y27" s="4">
        <f t="shared" si="8"/>
        <v>43002</v>
      </c>
      <c r="Z27" s="19"/>
      <c r="AC27" s="94"/>
      <c r="AD27" s="95"/>
      <c r="AE27" s="93"/>
      <c r="AF27" s="74"/>
    </row>
    <row r="28" spans="1:32" ht="17.25" customHeight="1">
      <c r="A28" s="16"/>
      <c r="B28" s="18"/>
      <c r="C28" s="3">
        <f>(MONTH(C27+7)=MONTH(C22))*(C27+7)</f>
        <v>42940</v>
      </c>
      <c r="D28" s="3">
        <f>(MONTH(D27+7)=MONTH(C22))*(D27+7)</f>
        <v>42941</v>
      </c>
      <c r="E28" s="3">
        <f>(MONTH(E27+7)=MONTH(C22))*(E27+7)</f>
        <v>42942</v>
      </c>
      <c r="F28" s="3">
        <f>(MONTH(F27+7)=MONTH(C22))*(F27+7)</f>
        <v>42943</v>
      </c>
      <c r="G28" s="3">
        <f>(MONTH(G27+7)=MONTH(C22))*(G27+7)</f>
        <v>42944</v>
      </c>
      <c r="H28" s="3">
        <f>(MONTH(H27+7)=MONTH(C22))*(H27+7)</f>
        <v>42945</v>
      </c>
      <c r="I28" s="4">
        <f>(MONTH(I27+7)=MONTH(C22))*(I27+7)</f>
        <v>42946</v>
      </c>
      <c r="J28" s="21"/>
      <c r="K28" s="3">
        <f>(MONTH(K27+7)=MONTH(K22))*(K27+7)</f>
        <v>42975</v>
      </c>
      <c r="L28" s="3">
        <f>(MONTH(L27+7)=MONTH(K22))*(L27+7)</f>
        <v>42976</v>
      </c>
      <c r="M28" s="3">
        <f>(MONTH(M27+7)=MONTH(K22))*(M27+7)</f>
        <v>42977</v>
      </c>
      <c r="N28" s="3">
        <f>(MONTH(N27+7)=MONTH(K22))*(N27+7)</f>
        <v>42978</v>
      </c>
      <c r="O28" s="3">
        <f>(MONTH(O27+7)=MONTH(K22))*(O27+7)</f>
        <v>0</v>
      </c>
      <c r="P28" s="3">
        <f>(MONTH(P27+7)=MONTH(K22))*(P27+7)</f>
        <v>0</v>
      </c>
      <c r="Q28" s="4">
        <f>(MONTH(Q27+7)=MONTH(K22))*(Q27+7)</f>
        <v>0</v>
      </c>
      <c r="R28" s="21"/>
      <c r="S28" s="3">
        <f>(MONTH(S27+7)=MONTH(S22))*(S27+7)</f>
        <v>43003</v>
      </c>
      <c r="T28" s="3">
        <f>(MONTH(T27+7)=MONTH(S22))*(T27+7)</f>
        <v>43004</v>
      </c>
      <c r="U28" s="3">
        <f>(MONTH(U27+7)=MONTH(S22))*(U27+7)</f>
        <v>43005</v>
      </c>
      <c r="V28" s="3">
        <f>(MONTH(V27+7)=MONTH(S22))*(V27+7)</f>
        <v>43006</v>
      </c>
      <c r="W28" s="3">
        <f>(MONTH(W27+7)=MONTH(S22))*(W27+7)</f>
        <v>43007</v>
      </c>
      <c r="X28" s="3">
        <f>(MONTH(X27+7)=MONTH(S22))*(X27+7)</f>
        <v>43008</v>
      </c>
      <c r="Y28" s="4">
        <f>(MONTH(Y27+7)=MONTH(S22))*(Y27+7)</f>
        <v>0</v>
      </c>
      <c r="Z28" s="19"/>
      <c r="AC28" s="94"/>
      <c r="AD28" s="95"/>
      <c r="AE28" s="93"/>
      <c r="AF28" s="74"/>
    </row>
    <row r="29" spans="1:32" ht="16.5">
      <c r="A29" s="16"/>
      <c r="B29" s="18"/>
      <c r="C29" s="3">
        <f>(MONTH(C27+14)=MONTH(C22))*(C27+14)</f>
        <v>42947</v>
      </c>
      <c r="D29" s="3">
        <f>(MONTH(D27+14)=MONTH(C22))*(D27+14)</f>
        <v>0</v>
      </c>
      <c r="E29" s="3">
        <f>(MONTH(E27+14)=MONTH(C22))*(E27+14)</f>
        <v>0</v>
      </c>
      <c r="F29" s="3">
        <f>(MONTH(F27+14)=MONTH(C22))*(F27+14)</f>
        <v>0</v>
      </c>
      <c r="G29" s="3">
        <f>(MONTH(G27+14)=MONTH(C22))*(G27+14)</f>
        <v>0</v>
      </c>
      <c r="H29" s="3">
        <f>(MONTH(H27+14)=MONTH(C22))*(H27+14)</f>
        <v>0</v>
      </c>
      <c r="I29" s="4">
        <f>(MONTH(I27+14)=MONTH(C22))*(I27+14)</f>
        <v>0</v>
      </c>
      <c r="J29" s="21"/>
      <c r="K29" s="3">
        <f>(MONTH(K27+14)=MONTH(K22))*(K27+14)</f>
        <v>0</v>
      </c>
      <c r="L29" s="3">
        <f>(MONTH(L27+14)=MONTH(K22))*(L27+14)</f>
        <v>0</v>
      </c>
      <c r="M29" s="3">
        <f>(MONTH(M27+14)=MONTH(K22))*(M27+14)</f>
        <v>0</v>
      </c>
      <c r="N29" s="3">
        <f>(MONTH(N27+14)=MONTH(K22))*(N27+14)</f>
        <v>0</v>
      </c>
      <c r="O29" s="3">
        <f>(MONTH(O27+14)=MONTH(K22))*(O27+14)</f>
        <v>0</v>
      </c>
      <c r="P29" s="3">
        <f>(MONTH(P27+14)=MONTH(K22))*(P27+14)</f>
        <v>0</v>
      </c>
      <c r="Q29" s="4">
        <f>(MONTH(Q27+14)=MONTH(K22))*(Q27+14)</f>
        <v>0</v>
      </c>
      <c r="R29" s="21"/>
      <c r="S29" s="3">
        <f>(MONTH(S27+14)=MONTH(S22))*(S27+14)</f>
        <v>0</v>
      </c>
      <c r="T29" s="3">
        <f>(MONTH(T27+14)=MONTH(S22))*(T27+14)</f>
        <v>0</v>
      </c>
      <c r="U29" s="3">
        <f>(MONTH(U27+14)=MONTH(S22))*(U27+14)</f>
        <v>0</v>
      </c>
      <c r="V29" s="3">
        <f>(MONTH(V27+14)=MONTH(S22))*(V27+14)</f>
        <v>0</v>
      </c>
      <c r="W29" s="3">
        <f>(MONTH(W27+14)=MONTH(S22))*(W27+14)</f>
        <v>0</v>
      </c>
      <c r="X29" s="3">
        <f>(MONTH(X27+14)=MONTH(S22))*(X27+14)</f>
        <v>0</v>
      </c>
      <c r="Y29" s="4">
        <f>(MONTH(Y27+14)=MONTH(S22))*(Y27+14)</f>
        <v>0</v>
      </c>
      <c r="Z29" s="19"/>
      <c r="AC29" s="94"/>
      <c r="AD29" s="95"/>
      <c r="AE29" s="96"/>
      <c r="AF29" s="74"/>
    </row>
    <row r="30" spans="1:31" ht="12" customHeight="1">
      <c r="A30" s="16"/>
      <c r="B30" s="18"/>
      <c r="C30" s="23"/>
      <c r="D30" s="23"/>
      <c r="E30" s="23"/>
      <c r="F30" s="23"/>
      <c r="G30" s="23"/>
      <c r="H30" s="23"/>
      <c r="I30" s="23"/>
      <c r="J30" s="21"/>
      <c r="K30" s="23"/>
      <c r="L30" s="23"/>
      <c r="M30" s="23"/>
      <c r="N30" s="23"/>
      <c r="O30" s="23"/>
      <c r="P30" s="23"/>
      <c r="Q30" s="23"/>
      <c r="R30" s="21"/>
      <c r="S30" s="23"/>
      <c r="T30" s="23"/>
      <c r="U30" s="23"/>
      <c r="V30" s="23"/>
      <c r="W30" s="23"/>
      <c r="X30" s="23"/>
      <c r="Y30" s="23"/>
      <c r="Z30" s="19"/>
      <c r="AC30" s="97"/>
      <c r="AD30" s="98"/>
      <c r="AE30" s="98"/>
    </row>
    <row r="31" spans="1:31" ht="16.5">
      <c r="A31" s="16"/>
      <c r="B31" s="18"/>
      <c r="C31" s="47">
        <f>DATE($N$2,10,1)</f>
        <v>43009</v>
      </c>
      <c r="D31" s="48"/>
      <c r="E31" s="48"/>
      <c r="F31" s="48"/>
      <c r="G31" s="48"/>
      <c r="H31" s="48"/>
      <c r="I31" s="48"/>
      <c r="J31" s="20"/>
      <c r="K31" s="47">
        <f>DATE($N$2,11,1)</f>
        <v>43040</v>
      </c>
      <c r="L31" s="48"/>
      <c r="M31" s="48"/>
      <c r="N31" s="48"/>
      <c r="O31" s="48"/>
      <c r="P31" s="48"/>
      <c r="Q31" s="48"/>
      <c r="R31" s="20"/>
      <c r="S31" s="47">
        <f>DATE($N$2,12,1)</f>
        <v>43070</v>
      </c>
      <c r="T31" s="48"/>
      <c r="U31" s="48"/>
      <c r="V31" s="48"/>
      <c r="W31" s="48"/>
      <c r="X31" s="48"/>
      <c r="Y31" s="48"/>
      <c r="Z31" s="19"/>
      <c r="AC31" s="99" t="s">
        <v>22</v>
      </c>
      <c r="AD31" s="100" t="s">
        <v>29</v>
      </c>
      <c r="AE31" s="101"/>
    </row>
    <row r="32" spans="1:31" ht="16.5">
      <c r="A32" s="16"/>
      <c r="B32" s="18"/>
      <c r="C32" s="2" t="s">
        <v>0</v>
      </c>
      <c r="D32" s="2" t="s">
        <v>1</v>
      </c>
      <c r="E32" s="2" t="s">
        <v>1</v>
      </c>
      <c r="F32" s="2" t="s">
        <v>2</v>
      </c>
      <c r="G32" s="2" t="s">
        <v>3</v>
      </c>
      <c r="H32" s="2" t="s">
        <v>4</v>
      </c>
      <c r="I32" s="2" t="s">
        <v>5</v>
      </c>
      <c r="J32" s="21"/>
      <c r="K32" s="2" t="s">
        <v>0</v>
      </c>
      <c r="L32" s="2" t="s">
        <v>1</v>
      </c>
      <c r="M32" s="2" t="s">
        <v>1</v>
      </c>
      <c r="N32" s="2" t="s">
        <v>2</v>
      </c>
      <c r="O32" s="2" t="s">
        <v>3</v>
      </c>
      <c r="P32" s="2" t="s">
        <v>4</v>
      </c>
      <c r="Q32" s="2" t="s">
        <v>5</v>
      </c>
      <c r="R32" s="21"/>
      <c r="S32" s="2" t="s">
        <v>0</v>
      </c>
      <c r="T32" s="2" t="s">
        <v>1</v>
      </c>
      <c r="U32" s="2" t="s">
        <v>1</v>
      </c>
      <c r="V32" s="2" t="s">
        <v>2</v>
      </c>
      <c r="W32" s="2" t="s">
        <v>3</v>
      </c>
      <c r="X32" s="2" t="s">
        <v>4</v>
      </c>
      <c r="Y32" s="2" t="s">
        <v>5</v>
      </c>
      <c r="Z32" s="19"/>
      <c r="AC32" s="102" t="s">
        <v>28</v>
      </c>
      <c r="AD32" s="103"/>
      <c r="AE32" s="104"/>
    </row>
    <row r="33" spans="1:31" ht="16.5">
      <c r="A33" s="16"/>
      <c r="B33" s="18"/>
      <c r="C33" s="3">
        <f>(WEEKDAY(C31,2)=1)*C31</f>
        <v>0</v>
      </c>
      <c r="D33" s="3">
        <f>(WEEKDAY(C31,2)=2)*C31+(C33&gt;0)+C33</f>
        <v>0</v>
      </c>
      <c r="E33" s="3">
        <f>(WEEKDAY(C31,2)=3)*C31+(D33&gt;0)+D33</f>
        <v>0</v>
      </c>
      <c r="F33" s="3">
        <f>(WEEKDAY(C31,2)=4)*C31+(E33&gt;0)+E33</f>
        <v>0</v>
      </c>
      <c r="G33" s="3">
        <f>(WEEKDAY(C31,2)=5)*C31+(F33&gt;0)+F33</f>
        <v>0</v>
      </c>
      <c r="H33" s="3">
        <f>(WEEKDAY(C31,2)=6)*C31+(G33&gt;0)+G33</f>
        <v>0</v>
      </c>
      <c r="I33" s="4">
        <f>(WEEKDAY(C31,2)=7)*C31+(H33&gt;0)+H33</f>
        <v>43009</v>
      </c>
      <c r="J33" s="21"/>
      <c r="K33" s="3">
        <f>(WEEKDAY(K31,2)=1)*K31</f>
        <v>0</v>
      </c>
      <c r="L33" s="3">
        <f>(WEEKDAY(K31,2)=2)*K31+(K33&gt;0)+K33</f>
        <v>0</v>
      </c>
      <c r="M33" s="3">
        <f>(WEEKDAY(K31,2)=3)*K31+(L33&gt;0)+L33</f>
        <v>43040</v>
      </c>
      <c r="N33" s="3">
        <f>(WEEKDAY(K31,2)=4)*K31+(M33&gt;0)+M33</f>
        <v>43041</v>
      </c>
      <c r="O33" s="3">
        <f>(WEEKDAY(K31,2)=5)*K31+(N33&gt;0)+N33</f>
        <v>43042</v>
      </c>
      <c r="P33" s="3">
        <f>(WEEKDAY(K31,2)=6)*K31+(O33&gt;0)+O33</f>
        <v>43043</v>
      </c>
      <c r="Q33" s="4">
        <f>(WEEKDAY(K31,2)=7)*K31+(P33&gt;0)+P33</f>
        <v>43044</v>
      </c>
      <c r="R33" s="21"/>
      <c r="S33" s="3">
        <f>(WEEKDAY(S31,2)=1)*S31</f>
        <v>0</v>
      </c>
      <c r="T33" s="3">
        <f>(WEEKDAY(S31,2)=2)*S31+(S33&gt;0)+S33</f>
        <v>0</v>
      </c>
      <c r="U33" s="3">
        <f>(WEEKDAY(S31,2)=3)*S31+(T33&gt;0)+T33</f>
        <v>0</v>
      </c>
      <c r="V33" s="3">
        <f>(WEEKDAY(S31,2)=4)*S31+(U33&gt;0)+U33</f>
        <v>0</v>
      </c>
      <c r="W33" s="3">
        <f>(WEEKDAY(S31,2)=5)*S31+(V33&gt;0)+V33</f>
        <v>43070</v>
      </c>
      <c r="X33" s="3">
        <f>(WEEKDAY(S31,2)=6)*S31+(W33&gt;0)+W33</f>
        <v>43071</v>
      </c>
      <c r="Y33" s="4">
        <f>(WEEKDAY(S31,2)=7)*S31+(X33&gt;0)+X33</f>
        <v>43072</v>
      </c>
      <c r="Z33" s="19"/>
      <c r="AE33" s="70"/>
    </row>
    <row r="34" spans="1:26" ht="16.5">
      <c r="A34" s="16"/>
      <c r="B34" s="18"/>
      <c r="C34" s="3">
        <f>I33+1</f>
        <v>43010</v>
      </c>
      <c r="D34" s="3">
        <f>C34+1</f>
        <v>43011</v>
      </c>
      <c r="E34" s="3">
        <f aca="true" t="shared" si="9" ref="E34:I36">D34+1</f>
        <v>43012</v>
      </c>
      <c r="F34" s="3">
        <f t="shared" si="9"/>
        <v>43013</v>
      </c>
      <c r="G34" s="3">
        <f t="shared" si="9"/>
        <v>43014</v>
      </c>
      <c r="H34" s="3">
        <f t="shared" si="9"/>
        <v>43015</v>
      </c>
      <c r="I34" s="4">
        <f t="shared" si="9"/>
        <v>43016</v>
      </c>
      <c r="J34" s="21"/>
      <c r="K34" s="3">
        <f>Q33+1</f>
        <v>43045</v>
      </c>
      <c r="L34" s="3">
        <f>K34+1</f>
        <v>43046</v>
      </c>
      <c r="M34" s="3">
        <f aca="true" t="shared" si="10" ref="M34:Q36">L34+1</f>
        <v>43047</v>
      </c>
      <c r="N34" s="3">
        <f t="shared" si="10"/>
        <v>43048</v>
      </c>
      <c r="O34" s="3">
        <f t="shared" si="10"/>
        <v>43049</v>
      </c>
      <c r="P34" s="3">
        <f t="shared" si="10"/>
        <v>43050</v>
      </c>
      <c r="Q34" s="4">
        <f t="shared" si="10"/>
        <v>43051</v>
      </c>
      <c r="R34" s="21"/>
      <c r="S34" s="3">
        <f>Y33+1</f>
        <v>43073</v>
      </c>
      <c r="T34" s="3">
        <f>S34+1</f>
        <v>43074</v>
      </c>
      <c r="U34" s="3">
        <f aca="true" t="shared" si="11" ref="U34:Y36">T34+1</f>
        <v>43075</v>
      </c>
      <c r="V34" s="3">
        <f t="shared" si="11"/>
        <v>43076</v>
      </c>
      <c r="W34" s="3">
        <f t="shared" si="11"/>
        <v>43077</v>
      </c>
      <c r="X34" s="3">
        <f t="shared" si="11"/>
        <v>43078</v>
      </c>
      <c r="Y34" s="4">
        <f t="shared" si="11"/>
        <v>43079</v>
      </c>
      <c r="Z34" s="19"/>
    </row>
    <row r="35" spans="1:26" ht="16.5">
      <c r="A35" s="16"/>
      <c r="B35" s="18"/>
      <c r="C35" s="3">
        <f>I34+1</f>
        <v>43017</v>
      </c>
      <c r="D35" s="3">
        <f>C35+1</f>
        <v>43018</v>
      </c>
      <c r="E35" s="3">
        <f t="shared" si="9"/>
        <v>43019</v>
      </c>
      <c r="F35" s="3">
        <f t="shared" si="9"/>
        <v>43020</v>
      </c>
      <c r="G35" s="3">
        <f t="shared" si="9"/>
        <v>43021</v>
      </c>
      <c r="H35" s="3">
        <f t="shared" si="9"/>
        <v>43022</v>
      </c>
      <c r="I35" s="4">
        <f t="shared" si="9"/>
        <v>43023</v>
      </c>
      <c r="J35" s="21"/>
      <c r="K35" s="3">
        <f>Q34+1</f>
        <v>43052</v>
      </c>
      <c r="L35" s="3">
        <f>K35+1</f>
        <v>43053</v>
      </c>
      <c r="M35" s="3">
        <f t="shared" si="10"/>
        <v>43054</v>
      </c>
      <c r="N35" s="3">
        <f t="shared" si="10"/>
        <v>43055</v>
      </c>
      <c r="O35" s="3">
        <f t="shared" si="10"/>
        <v>43056</v>
      </c>
      <c r="P35" s="3">
        <f t="shared" si="10"/>
        <v>43057</v>
      </c>
      <c r="Q35" s="4">
        <f t="shared" si="10"/>
        <v>43058</v>
      </c>
      <c r="R35" s="21"/>
      <c r="S35" s="3">
        <f>Y34+1</f>
        <v>43080</v>
      </c>
      <c r="T35" s="3">
        <f>S35+1</f>
        <v>43081</v>
      </c>
      <c r="U35" s="3">
        <f t="shared" si="11"/>
        <v>43082</v>
      </c>
      <c r="V35" s="3">
        <f t="shared" si="11"/>
        <v>43083</v>
      </c>
      <c r="W35" s="3">
        <f t="shared" si="11"/>
        <v>43084</v>
      </c>
      <c r="X35" s="3">
        <f t="shared" si="11"/>
        <v>43085</v>
      </c>
      <c r="Y35" s="4">
        <f t="shared" si="11"/>
        <v>43086</v>
      </c>
      <c r="Z35" s="19"/>
    </row>
    <row r="36" spans="1:26" ht="16.5">
      <c r="A36" s="16"/>
      <c r="B36" s="18"/>
      <c r="C36" s="3">
        <f>I35+1</f>
        <v>43024</v>
      </c>
      <c r="D36" s="3">
        <f>C36+1</f>
        <v>43025</v>
      </c>
      <c r="E36" s="3">
        <f t="shared" si="9"/>
        <v>43026</v>
      </c>
      <c r="F36" s="3">
        <f t="shared" si="9"/>
        <v>43027</v>
      </c>
      <c r="G36" s="3">
        <f t="shared" si="9"/>
        <v>43028</v>
      </c>
      <c r="H36" s="3">
        <f t="shared" si="9"/>
        <v>43029</v>
      </c>
      <c r="I36" s="4">
        <f t="shared" si="9"/>
        <v>43030</v>
      </c>
      <c r="J36" s="21"/>
      <c r="K36" s="3">
        <f>Q35+1</f>
        <v>43059</v>
      </c>
      <c r="L36" s="3">
        <f>K36+1</f>
        <v>43060</v>
      </c>
      <c r="M36" s="3">
        <f t="shared" si="10"/>
        <v>43061</v>
      </c>
      <c r="N36" s="3">
        <f t="shared" si="10"/>
        <v>43062</v>
      </c>
      <c r="O36" s="3">
        <f t="shared" si="10"/>
        <v>43063</v>
      </c>
      <c r="P36" s="3">
        <f t="shared" si="10"/>
        <v>43064</v>
      </c>
      <c r="Q36" s="4">
        <f t="shared" si="10"/>
        <v>43065</v>
      </c>
      <c r="R36" s="21"/>
      <c r="S36" s="3">
        <f>Y35+1</f>
        <v>43087</v>
      </c>
      <c r="T36" s="3">
        <f>S36+1</f>
        <v>43088</v>
      </c>
      <c r="U36" s="3">
        <f t="shared" si="11"/>
        <v>43089</v>
      </c>
      <c r="V36" s="3">
        <f t="shared" si="11"/>
        <v>43090</v>
      </c>
      <c r="W36" s="3">
        <f t="shared" si="11"/>
        <v>43091</v>
      </c>
      <c r="X36" s="3">
        <f t="shared" si="11"/>
        <v>43092</v>
      </c>
      <c r="Y36" s="4">
        <f t="shared" si="11"/>
        <v>43093</v>
      </c>
      <c r="Z36" s="19"/>
    </row>
    <row r="37" spans="1:26" ht="16.5">
      <c r="A37" s="16"/>
      <c r="B37" s="18"/>
      <c r="C37" s="3">
        <f>(MONTH(C36+7)=MONTH(C31))*(C36+7)</f>
        <v>43031</v>
      </c>
      <c r="D37" s="3">
        <f>(MONTH(D36+7)=MONTH(C31))*(D36+7)</f>
        <v>43032</v>
      </c>
      <c r="E37" s="3">
        <f>(MONTH(E36+7)=MONTH(C31))*(E36+7)</f>
        <v>43033</v>
      </c>
      <c r="F37" s="3">
        <f>(MONTH(F36+7)=MONTH(C31))*(F36+7)</f>
        <v>43034</v>
      </c>
      <c r="G37" s="3">
        <f>(MONTH(G36+7)=MONTH(C31))*(G36+7)</f>
        <v>43035</v>
      </c>
      <c r="H37" s="3">
        <f>(MONTH(H36+7)=MONTH(C31))*(H36+7)</f>
        <v>43036</v>
      </c>
      <c r="I37" s="4">
        <f>(MONTH(I36+7)=MONTH(C31))*(I36+7)</f>
        <v>43037</v>
      </c>
      <c r="J37" s="21"/>
      <c r="K37" s="3">
        <f>(MONTH(K36+7)=MONTH(K31))*(K36+7)</f>
        <v>43066</v>
      </c>
      <c r="L37" s="3">
        <f>(MONTH(L36+7)=MONTH(K31))*(L36+7)</f>
        <v>43067</v>
      </c>
      <c r="M37" s="3">
        <f>(MONTH(M36+7)=MONTH(K31))*(M36+7)</f>
        <v>43068</v>
      </c>
      <c r="N37" s="3">
        <f>(MONTH(N36+7)=MONTH(K31))*(N36+7)</f>
        <v>43069</v>
      </c>
      <c r="O37" s="3">
        <f>(MONTH(O36+7)=MONTH(K31))*(O36+7)</f>
        <v>0</v>
      </c>
      <c r="P37" s="3">
        <f>(MONTH(P36+7)=MONTH(K31))*(P36+7)</f>
        <v>0</v>
      </c>
      <c r="Q37" s="4">
        <f>(MONTH(Q36+7)=MONTH(K31))*(Q36+7)</f>
        <v>0</v>
      </c>
      <c r="R37" s="21"/>
      <c r="S37" s="3">
        <f>(MONTH(S36+7)=MONTH(S31))*(S36+7)</f>
        <v>43094</v>
      </c>
      <c r="T37" s="3">
        <f>(MONTH(T36+7)=MONTH(S31))*(T36+7)</f>
        <v>43095</v>
      </c>
      <c r="U37" s="3">
        <f>(MONTH(U36+7)=MONTH(S31))*(U36+7)</f>
        <v>43096</v>
      </c>
      <c r="V37" s="3">
        <f>(MONTH(V36+7)=MONTH(S31))*(V36+7)</f>
        <v>43097</v>
      </c>
      <c r="W37" s="3">
        <f>(MONTH(W36+7)=MONTH(S31))*(W36+7)</f>
        <v>43098</v>
      </c>
      <c r="X37" s="3">
        <f>(MONTH(X36+7)=MONTH(S31))*(X36+7)</f>
        <v>43099</v>
      </c>
      <c r="Y37" s="4">
        <f>(MONTH(Y36+7)=MONTH(S31))*(Y36+7)</f>
        <v>43100</v>
      </c>
      <c r="Z37" s="19"/>
    </row>
    <row r="38" spans="1:26" ht="16.5">
      <c r="A38" s="16"/>
      <c r="B38" s="18"/>
      <c r="C38" s="3">
        <f>(MONTH(C36+14)=MONTH(C31))*(C36+14)</f>
        <v>43038</v>
      </c>
      <c r="D38" s="3">
        <f>(MONTH(D36+14)=MONTH(C31))*(D36+14)</f>
        <v>43039</v>
      </c>
      <c r="E38" s="3">
        <f>(MONTH(E36+14)=MONTH(C31))*(E36+14)</f>
        <v>0</v>
      </c>
      <c r="F38" s="3">
        <f>(MONTH(F36+14)=MONTH(C31))*(F36+14)</f>
        <v>0</v>
      </c>
      <c r="G38" s="3">
        <f>(MONTH(G36+14)=MONTH(C31))*(G36+14)</f>
        <v>0</v>
      </c>
      <c r="H38" s="3">
        <f>(MONTH(H36+14)=MONTH(C31))*(H36+14)</f>
        <v>0</v>
      </c>
      <c r="I38" s="4">
        <f>(MONTH(I36+14)=MONTH(C31))*(I36+14)</f>
        <v>0</v>
      </c>
      <c r="J38" s="21"/>
      <c r="K38" s="3">
        <f>(MONTH(K36+14)=MONTH(K31))*(K36+14)</f>
        <v>0</v>
      </c>
      <c r="L38" s="3">
        <f>(MONTH(L36+14)=MONTH(K31))*(L36+14)</f>
        <v>0</v>
      </c>
      <c r="M38" s="3">
        <f>(MONTH(M36+14)=MONTH(K31))*(M36+14)</f>
        <v>0</v>
      </c>
      <c r="N38" s="3">
        <f>(MONTH(N36+14)=MONTH(K31))*(N36+14)</f>
        <v>0</v>
      </c>
      <c r="O38" s="3">
        <f>(MONTH(O36+14)=MONTH(K31))*(O36+14)</f>
        <v>0</v>
      </c>
      <c r="P38" s="3">
        <f>(MONTH(P36+14)=MONTH(K31))*(P36+14)</f>
        <v>0</v>
      </c>
      <c r="Q38" s="4">
        <f>(MONTH(Q36+14)=MONTH(K31))*(Q36+14)</f>
        <v>0</v>
      </c>
      <c r="R38" s="21"/>
      <c r="S38" s="3">
        <f>(MONTH(S36+14)=MONTH(S31))*(S36+14)</f>
        <v>0</v>
      </c>
      <c r="T38" s="3">
        <f>(MONTH(T36+14)=MONTH(S31))*(T36+14)</f>
        <v>0</v>
      </c>
      <c r="U38" s="3">
        <f>(MONTH(U36+14)=MONTH(S31))*(U36+14)</f>
        <v>0</v>
      </c>
      <c r="V38" s="3">
        <f>(MONTH(V36+14)=MONTH(S31))*(V36+14)</f>
        <v>0</v>
      </c>
      <c r="W38" s="3">
        <f>(MONTH(W36+14)=MONTH(S31))*(W36+14)</f>
        <v>0</v>
      </c>
      <c r="X38" s="3">
        <f>(MONTH(X36+14)=MONTH(S31))*(X36+14)</f>
        <v>0</v>
      </c>
      <c r="Y38" s="4">
        <f>(MONTH(Y36+14)=MONTH(S31))*(Y36+14)</f>
        <v>0</v>
      </c>
      <c r="Z38" s="19"/>
    </row>
    <row r="39" spans="1:26" ht="12" customHeight="1">
      <c r="A39" s="16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6"/>
    </row>
    <row r="40" spans="1:28" ht="15.75" customHeight="1">
      <c r="A40" s="16"/>
      <c r="B40" s="44" t="s">
        <v>14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6"/>
      <c r="AB40" s="8"/>
    </row>
    <row r="41" spans="1:30" ht="16.5" customHeight="1">
      <c r="A41" s="16"/>
      <c r="B41" s="65">
        <f>IF(AÑO&lt;2100,DOLLAR(("4/"&amp;AÑO)/7+MOD(19*MOD(AÑO,19)-7,30)*14%,)*7-13,"Modelines.com.com")</f>
        <v>42834</v>
      </c>
      <c r="C41" s="66"/>
      <c r="D41" s="66"/>
      <c r="E41" s="66"/>
      <c r="F41" s="66"/>
      <c r="G41" s="66"/>
      <c r="H41" s="66"/>
      <c r="I41" s="30" t="s">
        <v>8</v>
      </c>
      <c r="J41" s="31"/>
      <c r="K41" s="31"/>
      <c r="L41" s="32"/>
      <c r="M41" s="10"/>
      <c r="N41" s="59">
        <f>IF(AÑO&lt;2100,DOLLAR(("4/"&amp;AÑO)/7+MOD(19*MOD(AÑO,19)-7,30)*14%,)*7-8,"Modelines.com.com")</f>
        <v>42839</v>
      </c>
      <c r="O41" s="60"/>
      <c r="P41" s="60"/>
      <c r="Q41" s="60"/>
      <c r="R41" s="60"/>
      <c r="S41" s="61"/>
      <c r="T41" s="41" t="s">
        <v>27</v>
      </c>
      <c r="U41" s="42"/>
      <c r="V41" s="42"/>
      <c r="W41" s="42"/>
      <c r="X41" s="42"/>
      <c r="Y41" s="42"/>
      <c r="Z41" s="43"/>
      <c r="AB41" s="8"/>
      <c r="AC41" s="105" t="s">
        <v>35</v>
      </c>
      <c r="AD41" s="106"/>
    </row>
    <row r="42" spans="1:30" ht="16.5">
      <c r="A42" s="16"/>
      <c r="B42" s="56">
        <f>_xlfn.IFERROR(B43-1,"Modelines.com.com")</f>
        <v>42835</v>
      </c>
      <c r="C42" s="57"/>
      <c r="D42" s="57"/>
      <c r="E42" s="57"/>
      <c r="F42" s="57"/>
      <c r="G42" s="57"/>
      <c r="H42" s="57"/>
      <c r="I42" s="50" t="s">
        <v>9</v>
      </c>
      <c r="J42" s="51"/>
      <c r="K42" s="51"/>
      <c r="L42" s="52"/>
      <c r="M42" s="10"/>
      <c r="N42" s="65">
        <f>_xlfn.IFERROR(N41+1,"Modelines.com.com")</f>
        <v>42840</v>
      </c>
      <c r="O42" s="67"/>
      <c r="P42" s="67"/>
      <c r="Q42" s="67"/>
      <c r="R42" s="67"/>
      <c r="S42" s="66"/>
      <c r="T42" s="41" t="s">
        <v>13</v>
      </c>
      <c r="U42" s="42"/>
      <c r="V42" s="42"/>
      <c r="W42" s="42"/>
      <c r="X42" s="42"/>
      <c r="Y42" s="42"/>
      <c r="Z42" s="43"/>
      <c r="AA42" s="29"/>
      <c r="AB42" s="8"/>
      <c r="AC42" s="111">
        <f>DOLLAR(("4/"&amp;AÑO)/7+MOD(19*MOD(AÑO,19)-7,30)*14%,)*7-53</f>
        <v>42794</v>
      </c>
      <c r="AD42" s="107" t="s">
        <v>32</v>
      </c>
    </row>
    <row r="43" spans="1:30" ht="16.5" customHeight="1">
      <c r="A43" s="16"/>
      <c r="B43" s="56">
        <f>_xlfn.IFERROR(B44-1,"Modelines.com.com")</f>
        <v>42836</v>
      </c>
      <c r="C43" s="57"/>
      <c r="D43" s="57"/>
      <c r="E43" s="57"/>
      <c r="F43" s="57"/>
      <c r="G43" s="57"/>
      <c r="H43" s="57"/>
      <c r="I43" s="50" t="s">
        <v>10</v>
      </c>
      <c r="J43" s="51"/>
      <c r="K43" s="51"/>
      <c r="L43" s="52"/>
      <c r="M43" s="10"/>
      <c r="N43" s="56">
        <f>IF(AÑO&lt;2100,DOLLAR(("4/"&amp;AÑO)/7+MOD(19*MOD(AÑO,19)-7,30)*14%,)*7-6,"Modelines.com.com")</f>
        <v>42841</v>
      </c>
      <c r="O43" s="57"/>
      <c r="P43" s="57"/>
      <c r="Q43" s="57"/>
      <c r="R43" s="57"/>
      <c r="S43" s="58"/>
      <c r="T43" s="53" t="s">
        <v>7</v>
      </c>
      <c r="U43" s="54"/>
      <c r="V43" s="54"/>
      <c r="W43" s="54"/>
      <c r="X43" s="54"/>
      <c r="Y43" s="54"/>
      <c r="Z43" s="55"/>
      <c r="AA43" s="29"/>
      <c r="AB43" s="8"/>
      <c r="AC43" s="111">
        <f>DOLLAR(("4/"&amp;AÑO)/7+MOD(19*MOD(AÑO,19)-7,30)*14%,)*7+54</f>
        <v>42901</v>
      </c>
      <c r="AD43" s="107" t="s">
        <v>38</v>
      </c>
    </row>
    <row r="44" spans="1:28" ht="16.5">
      <c r="A44" s="16"/>
      <c r="B44" s="56">
        <f>_xlfn.IFERROR(B45-1,"Modelines.com.com")</f>
        <v>42837</v>
      </c>
      <c r="C44" s="57"/>
      <c r="D44" s="57"/>
      <c r="E44" s="57"/>
      <c r="F44" s="57"/>
      <c r="G44" s="57"/>
      <c r="H44" s="57"/>
      <c r="I44" s="62" t="s">
        <v>11</v>
      </c>
      <c r="J44" s="63"/>
      <c r="K44" s="63"/>
      <c r="L44" s="64"/>
      <c r="M44" s="10"/>
      <c r="N44" s="56">
        <f>IF(AÑO&lt;2100,DOLLAR(("4/"&amp;AÑO)/7+MOD(19*MOD(AÑO,19)-7,30)*14%,)*7-5,"Modelines.com.com")</f>
        <v>42842</v>
      </c>
      <c r="O44" s="57"/>
      <c r="P44" s="57"/>
      <c r="Q44" s="57"/>
      <c r="R44" s="57"/>
      <c r="S44" s="58"/>
      <c r="T44" s="41" t="s">
        <v>12</v>
      </c>
      <c r="U44" s="42"/>
      <c r="V44" s="42"/>
      <c r="W44" s="42"/>
      <c r="X44" s="42"/>
      <c r="Y44" s="42"/>
      <c r="Z44" s="43"/>
      <c r="AA44" s="29"/>
      <c r="AB44" s="8"/>
    </row>
    <row r="45" spans="1:28" ht="16.5">
      <c r="A45" s="16"/>
      <c r="B45" s="56">
        <f>IF(AÑO&lt;2100,DOLLAR(("4/"&amp;AÑO)/7+MOD(19*MOD(AÑO,19)-7,30)*14%,)*7-9,"Modelines.com.com")</f>
        <v>42838</v>
      </c>
      <c r="C45" s="57"/>
      <c r="D45" s="57"/>
      <c r="E45" s="57"/>
      <c r="F45" s="57"/>
      <c r="G45" s="57"/>
      <c r="H45" s="57"/>
      <c r="I45" s="41" t="s">
        <v>6</v>
      </c>
      <c r="J45" s="51"/>
      <c r="K45" s="51"/>
      <c r="L45" s="5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29"/>
      <c r="AB45" s="8"/>
    </row>
    <row r="46" spans="1:28" ht="17.25">
      <c r="A46" s="16"/>
      <c r="B46" s="11"/>
      <c r="C46" s="11"/>
      <c r="D46" s="11"/>
      <c r="E46" s="11"/>
      <c r="F46" s="11"/>
      <c r="G46" s="11"/>
      <c r="H46" s="12"/>
      <c r="I46" s="13"/>
      <c r="J46" s="14"/>
      <c r="K46" s="14"/>
      <c r="L46" s="14"/>
      <c r="M46" s="1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29"/>
      <c r="AB46" s="5"/>
    </row>
  </sheetData>
  <sheetProtection formatCells="0" formatColumns="0" formatRows="0"/>
  <mergeCells count="44">
    <mergeCell ref="I45:L45"/>
    <mergeCell ref="S31:Y31"/>
    <mergeCell ref="B43:H43"/>
    <mergeCell ref="B41:H41"/>
    <mergeCell ref="B44:H44"/>
    <mergeCell ref="B45:H45"/>
    <mergeCell ref="K31:Q31"/>
    <mergeCell ref="C31:I31"/>
    <mergeCell ref="B42:H42"/>
    <mergeCell ref="N42:S42"/>
    <mergeCell ref="AC41:AD41"/>
    <mergeCell ref="AF2:AF29"/>
    <mergeCell ref="C4:I4"/>
    <mergeCell ref="N43:S43"/>
    <mergeCell ref="N44:S44"/>
    <mergeCell ref="S13:Y13"/>
    <mergeCell ref="C22:I22"/>
    <mergeCell ref="T44:Z44"/>
    <mergeCell ref="N41:S41"/>
    <mergeCell ref="I44:L44"/>
    <mergeCell ref="B1:Z1"/>
    <mergeCell ref="T42:Z42"/>
    <mergeCell ref="I42:L42"/>
    <mergeCell ref="I43:L43"/>
    <mergeCell ref="T43:Z43"/>
    <mergeCell ref="K13:Q13"/>
    <mergeCell ref="S22:Y22"/>
    <mergeCell ref="S4:Y4"/>
    <mergeCell ref="I41:L41"/>
    <mergeCell ref="C13:I13"/>
    <mergeCell ref="C3:I3"/>
    <mergeCell ref="N2:V2"/>
    <mergeCell ref="B2:M2"/>
    <mergeCell ref="K4:Q4"/>
    <mergeCell ref="T41:Z41"/>
    <mergeCell ref="B40:Z40"/>
    <mergeCell ref="K22:Q22"/>
    <mergeCell ref="AE2:AE11"/>
    <mergeCell ref="AD31:AE32"/>
    <mergeCell ref="AC30:AE30"/>
    <mergeCell ref="AC21:AE21"/>
    <mergeCell ref="AC12:AE12"/>
    <mergeCell ref="AE22:AE29"/>
    <mergeCell ref="AE13:AE20"/>
  </mergeCells>
  <conditionalFormatting sqref="AC21 AC23:AD29 AC14:AD20">
    <cfRule type="notContainsBlanks" priority="11" dxfId="6" stopIfTrue="1">
      <formula>LEN(TRIM(AC14))&gt;0</formula>
    </cfRule>
  </conditionalFormatting>
  <conditionalFormatting sqref="AC11:AD11 AD3:AD10">
    <cfRule type="notContainsBlanks" priority="10" dxfId="6" stopIfTrue="1">
      <formula>LEN(TRIM(AC3))&gt;0</formula>
    </cfRule>
  </conditionalFormatting>
  <conditionalFormatting sqref="C6:I11 K6:Q11 S6:Y11 C15:I20 K15:Q20 S15:Y20 C24:I29 K24:Q29 S24:Y29 C33:I38 K33:Q38 S33:Y38">
    <cfRule type="cellIs" priority="328" dxfId="3" operator="equal" stopIfTrue="1">
      <formula>0</formula>
    </cfRule>
    <cfRule type="expression" priority="329" dxfId="7" stopIfTrue="1">
      <formula>AND((WEEKDAY(C6,2)=$AA$2),$AA$6=TRUE)</formula>
    </cfRule>
    <cfRule type="expression" priority="330" dxfId="8" stopIfTrue="1">
      <formula>AND(Dias,MATCH(C6,Formato_1,0)&gt;0)</formula>
    </cfRule>
    <cfRule type="expression" priority="331" dxfId="9" stopIfTrue="1">
      <formula>AND($AA$4,MATCH(C6,Formato_2,0)&gt;0)</formula>
    </cfRule>
    <cfRule type="expression" priority="332" dxfId="10" stopIfTrue="1">
      <formula>AND($AA$5,MATCH(C6,Formato_3,0)&gt;0)</formula>
    </cfRule>
    <cfRule type="expression" priority="333" dxfId="11" stopIfTrue="1">
      <formula>IF(WEEKDAY(C6)=7,TRUE,FALSE)</formula>
    </cfRule>
    <cfRule type="expression" priority="334" dxfId="12" stopIfTrue="1">
      <formula>IF(WEEKDAY(C6)=1,TRUE,FALSE)</formula>
    </cfRule>
  </conditionalFormatting>
  <conditionalFormatting sqref="AC3:AC10">
    <cfRule type="notContainsBlanks" priority="2" dxfId="6" stopIfTrue="1">
      <formula>LEN(TRIM(AC3))&gt;0</formula>
    </cfRule>
  </conditionalFormatting>
  <dataValidations count="3">
    <dataValidation errorStyle="information" type="whole" operator="equal" allowBlank="1" sqref="T41:T44 I41:I45 B41:B45 H46:I46 N41:N44 AE2 AE13 AC3:AC11 AC32 AD25:AD29 AC13:AC29">
      <formula1>15500</formula1>
    </dataValidation>
    <dataValidation type="list" operator="lessThan" allowBlank="1" showInputMessage="1" showErrorMessage="1" sqref="AC31">
      <formula1>"Lunes,Martes,Miércoles,Jueves,Viernes,Sábado,Domingo"</formula1>
    </dataValidation>
    <dataValidation type="whole" operator="equal" allowBlank="1" showInputMessage="1" showErrorMessage="1" sqref="AA1:AA65536">
      <formula1>55555</formula1>
    </dataValidation>
  </dataValidations>
  <printOptions/>
  <pageMargins left="0.19" right="0.13" top="0.75" bottom="0.48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Modelines</Manager>
  <Company>Modelines.com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calendarios</dc:title>
  <dc:subject>Calendario 2017</dc:subject>
  <dc:creator>http://www.modelines.com</dc:creator>
  <cp:keywords>Calendario</cp:keywords>
  <dc:description/>
  <cp:lastModifiedBy/>
  <dcterms:created xsi:type="dcterms:W3CDTF">2016-12-18T20:32:44Z</dcterms:created>
  <dcterms:modified xsi:type="dcterms:W3CDTF">2016-12-18T20:37:11Z</dcterms:modified>
  <cp:category/>
  <cp:version/>
  <cp:contentType/>
  <cp:contentStatus/>
</cp:coreProperties>
</file>