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7815" activeTab="0"/>
  </bookViews>
  <sheets>
    <sheet name="Factura" sheetId="1" r:id="rId1"/>
    <sheet name="Precio" sheetId="2" r:id="rId2"/>
    <sheet name="Cliente" sheetId="3" r:id="rId3"/>
  </sheets>
  <definedNames>
    <definedName name="_xlnm.Print_Area" localSheetId="0">'Factura'!$B$2:$J$38</definedName>
    <definedName name="cliente">'Cliente'!$A:$XFD</definedName>
    <definedName name="Código_cliente">OFFSET('Cliente'!$A$1,1,0,COUNTA('Cliente'!$A:$A)-1,1)</definedName>
    <definedName name="precio">'Precio'!$A:$XFD</definedName>
    <definedName name="Referencia">OFFSET('Precio'!$A$2,1,0,COUNTA('Precio'!$A:$A)-1,1)</definedName>
  </definedNames>
  <calcPr fullCalcOnLoad="1"/>
</workbook>
</file>

<file path=xl/sharedStrings.xml><?xml version="1.0" encoding="utf-8"?>
<sst xmlns="http://schemas.openxmlformats.org/spreadsheetml/2006/main" count="118" uniqueCount="86">
  <si>
    <t>Teléfono</t>
  </si>
  <si>
    <t>CIF / NIF</t>
  </si>
  <si>
    <t>Correo electrónico</t>
  </si>
  <si>
    <t>Factura</t>
  </si>
  <si>
    <r>
      <t xml:space="preserve">Nº   </t>
    </r>
    <r>
      <rPr>
        <b/>
        <vertAlign val="superscript"/>
        <sz val="11"/>
        <color indexed="13"/>
        <rFont val="Calibri"/>
        <family val="2"/>
      </rPr>
      <t>Adultos</t>
    </r>
  </si>
  <si>
    <r>
      <t xml:space="preserve">&lt;  </t>
    </r>
    <r>
      <rPr>
        <b/>
        <vertAlign val="superscript"/>
        <sz val="11"/>
        <color indexed="13"/>
        <rFont val="Calibri"/>
        <family val="2"/>
      </rPr>
      <t>14 años</t>
    </r>
  </si>
  <si>
    <r>
      <t xml:space="preserve">Fecha   </t>
    </r>
    <r>
      <rPr>
        <b/>
        <vertAlign val="superscript"/>
        <sz val="11"/>
        <color indexed="13"/>
        <rFont val="Calibri"/>
        <family val="2"/>
      </rPr>
      <t>Entrada</t>
    </r>
  </si>
  <si>
    <r>
      <t xml:space="preserve">Fecha   </t>
    </r>
    <r>
      <rPr>
        <b/>
        <vertAlign val="superscript"/>
        <sz val="11"/>
        <color indexed="13"/>
        <rFont val="Calibri"/>
        <family val="2"/>
      </rPr>
      <t>Salida</t>
    </r>
  </si>
  <si>
    <t>Referencia</t>
  </si>
  <si>
    <t>Precio Unidad</t>
  </si>
  <si>
    <t>IVA</t>
  </si>
  <si>
    <t>Descuento</t>
  </si>
  <si>
    <t>Nº persona</t>
  </si>
  <si>
    <t>E-mail</t>
  </si>
  <si>
    <t>Pensión completa</t>
  </si>
  <si>
    <t>Comida</t>
  </si>
  <si>
    <t>Cena</t>
  </si>
  <si>
    <t>Media pension</t>
  </si>
  <si>
    <t>Habitación doble</t>
  </si>
  <si>
    <r>
      <t xml:space="preserve">Ref. </t>
    </r>
    <r>
      <rPr>
        <b/>
        <vertAlign val="superscript"/>
        <sz val="11"/>
        <rFont val="Calibri"/>
        <family val="2"/>
      </rPr>
      <t>Concepto</t>
    </r>
  </si>
  <si>
    <r>
      <t xml:space="preserve">Precio </t>
    </r>
    <r>
      <rPr>
        <b/>
        <vertAlign val="superscript"/>
        <sz val="11"/>
        <rFont val="Calibri"/>
        <family val="2"/>
      </rPr>
      <t>Unidad</t>
    </r>
  </si>
  <si>
    <r>
      <t xml:space="preserve">und. </t>
    </r>
    <r>
      <rPr>
        <b/>
        <vertAlign val="superscript"/>
        <sz val="11"/>
        <rFont val="Calibri"/>
        <family val="2"/>
      </rPr>
      <t>Nº (d)</t>
    </r>
  </si>
  <si>
    <r>
      <t>imp.</t>
    </r>
    <r>
      <rPr>
        <b/>
        <vertAlign val="superscript"/>
        <sz val="11"/>
        <rFont val="Calibri"/>
        <family val="2"/>
      </rPr>
      <t xml:space="preserve"> Total</t>
    </r>
  </si>
  <si>
    <r>
      <t xml:space="preserve">% </t>
    </r>
    <r>
      <rPr>
        <b/>
        <vertAlign val="superscript"/>
        <sz val="11"/>
        <rFont val="Calibri"/>
        <family val="2"/>
      </rPr>
      <t>Dto</t>
    </r>
  </si>
  <si>
    <r>
      <t>imp.</t>
    </r>
    <r>
      <rPr>
        <b/>
        <sz val="12"/>
        <rFont val="Calibri"/>
        <family val="2"/>
      </rPr>
      <t xml:space="preserve"> -</t>
    </r>
    <r>
      <rPr>
        <b/>
        <vertAlign val="superscript"/>
        <sz val="12"/>
        <rFont val="Calibri"/>
        <family val="2"/>
      </rPr>
      <t xml:space="preserve"> Dto</t>
    </r>
  </si>
  <si>
    <r>
      <t xml:space="preserve">% </t>
    </r>
    <r>
      <rPr>
        <b/>
        <vertAlign val="superscript"/>
        <sz val="11"/>
        <rFont val="Calibri"/>
        <family val="2"/>
      </rPr>
      <t>IVA</t>
    </r>
  </si>
  <si>
    <r>
      <t>Total  +</t>
    </r>
    <r>
      <rPr>
        <b/>
        <vertAlign val="superscript"/>
        <sz val="11"/>
        <rFont val="Calibri"/>
        <family val="2"/>
      </rPr>
      <t xml:space="preserve"> IVA</t>
    </r>
  </si>
  <si>
    <t>modelines-1</t>
  </si>
  <si>
    <t>x33565</t>
  </si>
  <si>
    <t>Dirección cliente 1</t>
  </si>
  <si>
    <t>Dirección cliente 2</t>
  </si>
  <si>
    <t>código_cliente</t>
  </si>
  <si>
    <t>Nombre</t>
  </si>
  <si>
    <t>Nombre cliente-1</t>
  </si>
  <si>
    <t>Nombre cliente-2</t>
  </si>
  <si>
    <t>Dirección</t>
  </si>
  <si>
    <t>NIF/CIF</t>
  </si>
  <si>
    <t>modelines.com</t>
  </si>
  <si>
    <r>
      <t xml:space="preserve">días </t>
    </r>
    <r>
      <rPr>
        <b/>
        <vertAlign val="superscript"/>
        <sz val="11"/>
        <color indexed="13"/>
        <rFont val="Calibri"/>
        <family val="2"/>
      </rPr>
      <t>Estancia</t>
    </r>
  </si>
  <si>
    <t>Internet (precio/día)</t>
  </si>
  <si>
    <t>Referencia cliente</t>
  </si>
  <si>
    <t>modelines-2</t>
  </si>
  <si>
    <t>modelines-3</t>
  </si>
  <si>
    <t>Nombre cliente-3</t>
  </si>
  <si>
    <t>Dirección cliente-3</t>
  </si>
  <si>
    <t>x44xxx</t>
  </si>
  <si>
    <t>modelines-4</t>
  </si>
  <si>
    <t>Nombre cliente-4</t>
  </si>
  <si>
    <t>Dirección cliente-4</t>
  </si>
  <si>
    <t>modelines-5</t>
  </si>
  <si>
    <t>Nombre cliente-5</t>
  </si>
  <si>
    <t>Dirección cliente-5</t>
  </si>
  <si>
    <t>modelines-6</t>
  </si>
  <si>
    <t>Nombre cliente-6</t>
  </si>
  <si>
    <t>Dirección cliente-6</t>
  </si>
  <si>
    <t>modelines-7</t>
  </si>
  <si>
    <t>Nombre cliente-7</t>
  </si>
  <si>
    <t>Dirección cliente-7</t>
  </si>
  <si>
    <t>modelines-8</t>
  </si>
  <si>
    <t>Nombre cliente-8</t>
  </si>
  <si>
    <t>Dirección cliente-8</t>
  </si>
  <si>
    <t>modelines-9</t>
  </si>
  <si>
    <t>Nombre cliente-9</t>
  </si>
  <si>
    <t>Dirección cliente-9</t>
  </si>
  <si>
    <t>modelines-10</t>
  </si>
  <si>
    <t>Nombre cliente-10</t>
  </si>
  <si>
    <t>Dirección cliente-10</t>
  </si>
  <si>
    <t>modelines-11</t>
  </si>
  <si>
    <t>Nombre cliente-11</t>
  </si>
  <si>
    <t>Dirección cliente-11</t>
  </si>
  <si>
    <t>modelines-12</t>
  </si>
  <si>
    <t>Nombre cliente-12</t>
  </si>
  <si>
    <t>Dirección cliente-12</t>
  </si>
  <si>
    <t>modelines-13</t>
  </si>
  <si>
    <t>Nombre cliente-13</t>
  </si>
  <si>
    <t>Dirección cliente-13</t>
  </si>
  <si>
    <t>modelines-14</t>
  </si>
  <si>
    <t>Nombre cliente-14</t>
  </si>
  <si>
    <t>Dirección cliente-14</t>
  </si>
  <si>
    <t>Cliente</t>
  </si>
  <si>
    <t>http://www.modelines.com/factura-hotel-en-hoja-de-excel/</t>
  </si>
  <si>
    <t>TOTAL  FACTURA</t>
  </si>
  <si>
    <t>Habitación Individual</t>
  </si>
  <si>
    <t>Habitación tripe</t>
  </si>
  <si>
    <t>Cama Extra</t>
  </si>
  <si>
    <t>Apartamento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</si>
</sst>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Nº: &quot;\ 0"/>
    <numFmt numFmtId="165" formatCode="#,##0.00\ &quot;€&quot;"/>
    <numFmt numFmtId="166" formatCode="#,##0.00\ _€"/>
    <numFmt numFmtId="167" formatCode="_-&quot;€&quot;\ * #,##0.00_-;\-&quot;€&quot;\ * #,##0.00_-;_-&quot;€&quot;\ * &quot;-&quot;??_-;_-@_-"/>
    <numFmt numFmtId="168" formatCode="\ dd/mm/yyyy"/>
    <numFmt numFmtId="169" formatCode="&quot;Total IVA&quot;\ 0.00\ &quot;€&quot;"/>
    <numFmt numFmtId="170" formatCode="&quot;Total descuentos&quot;\ 0.00\ &quot;€&quot;"/>
    <numFmt numFmtId="171" formatCode="[$-C0A]dddd\,\ dd&quot; de &quot;mmmm&quot; de &quot;yyyy"/>
    <numFmt numFmtId="172" formatCode="d"/>
    <numFmt numFmtId="173" formatCode="&quot;Total IVA&quot;\ 0.00\ "/>
  </numFmts>
  <fonts count="8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Bell MT"/>
      <family val="1"/>
    </font>
    <font>
      <sz val="10"/>
      <name val="Courier"/>
      <family val="3"/>
    </font>
    <font>
      <b/>
      <sz val="9"/>
      <name val="Bell MT"/>
      <family val="1"/>
    </font>
    <font>
      <sz val="11"/>
      <name val="Bell MT"/>
      <family val="1"/>
    </font>
    <font>
      <sz val="10"/>
      <name val="Arial"/>
      <family val="2"/>
    </font>
    <font>
      <u val="single"/>
      <sz val="11"/>
      <color indexed="12"/>
      <name val="Calibri"/>
      <family val="2"/>
    </font>
    <font>
      <b/>
      <vertAlign val="superscript"/>
      <sz val="11"/>
      <color indexed="13"/>
      <name val="Calibri"/>
      <family val="2"/>
    </font>
    <font>
      <b/>
      <vertAlign val="superscript"/>
      <sz val="11"/>
      <name val="Calibri"/>
      <family val="2"/>
    </font>
    <font>
      <b/>
      <sz val="12"/>
      <name val="Calibri"/>
      <family val="2"/>
    </font>
    <font>
      <b/>
      <vertAlign val="superscript"/>
      <sz val="12"/>
      <name val="Calibri"/>
      <family val="2"/>
    </font>
    <font>
      <u val="single"/>
      <sz val="8"/>
      <color indexed="12"/>
      <name val="Bell MT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11"/>
      <color indexed="13"/>
      <name val="Calibri"/>
      <family val="2"/>
    </font>
    <font>
      <sz val="11"/>
      <color indexed="8"/>
      <name val="Bell MT"/>
      <family val="1"/>
    </font>
    <font>
      <b/>
      <sz val="10"/>
      <color indexed="9"/>
      <name val="Arial"/>
      <family val="2"/>
    </font>
    <font>
      <sz val="11"/>
      <color indexed="8"/>
      <name val="Courier"/>
      <family val="3"/>
    </font>
    <font>
      <b/>
      <sz val="14"/>
      <color indexed="60"/>
      <name val="Bell MT"/>
      <family val="1"/>
    </font>
    <font>
      <b/>
      <sz val="10"/>
      <color indexed="10"/>
      <name val="Arial"/>
      <family val="2"/>
    </font>
    <font>
      <b/>
      <sz val="9"/>
      <name val="Calibri"/>
      <family val="2"/>
    </font>
    <font>
      <b/>
      <i/>
      <sz val="11"/>
      <color indexed="9"/>
      <name val="Bell MT"/>
      <family val="1"/>
    </font>
    <font>
      <sz val="11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2"/>
      <color indexed="17"/>
      <name val="Arial"/>
      <family val="2"/>
    </font>
    <font>
      <b/>
      <i/>
      <sz val="14"/>
      <color indexed="9"/>
      <name val="Bell MT"/>
      <family val="1"/>
    </font>
    <font>
      <b/>
      <sz val="12"/>
      <color indexed="13"/>
      <name val="Calibri"/>
      <family val="2"/>
    </font>
    <font>
      <b/>
      <i/>
      <sz val="11"/>
      <color indexed="9"/>
      <name val="Arial"/>
      <family val="2"/>
    </font>
    <font>
      <b/>
      <u val="single"/>
      <sz val="11"/>
      <color indexed="17"/>
      <name val="Bell MT"/>
      <family val="1"/>
    </font>
    <font>
      <b/>
      <u val="single"/>
      <sz val="11"/>
      <color indexed="17"/>
      <name val="Calibri"/>
      <family val="2"/>
    </font>
    <font>
      <u val="single"/>
      <sz val="11"/>
      <color indexed="10"/>
      <name val="Bell MT"/>
      <family val="1"/>
    </font>
    <font>
      <u val="single"/>
      <sz val="11"/>
      <color indexed="1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FFFF00"/>
      <name val="Calibri"/>
      <family val="2"/>
    </font>
    <font>
      <sz val="11"/>
      <color theme="1"/>
      <name val="Bell MT"/>
      <family val="1"/>
    </font>
    <font>
      <b/>
      <sz val="10"/>
      <color theme="0"/>
      <name val="Arial"/>
      <family val="2"/>
    </font>
    <font>
      <sz val="11"/>
      <color theme="1"/>
      <name val="Courier"/>
      <family val="3"/>
    </font>
    <font>
      <b/>
      <sz val="14"/>
      <color theme="9" tint="-0.4999699890613556"/>
      <name val="Bell MT"/>
      <family val="1"/>
    </font>
    <font>
      <b/>
      <sz val="10"/>
      <color rgb="FFFF0000"/>
      <name val="Arial"/>
      <family val="2"/>
    </font>
    <font>
      <b/>
      <i/>
      <sz val="11"/>
      <color theme="0"/>
      <name val="Bell MT"/>
      <family val="1"/>
    </font>
    <font>
      <sz val="10"/>
      <color theme="1"/>
      <name val="Calibri"/>
      <family val="2"/>
    </font>
    <font>
      <b/>
      <i/>
      <sz val="11"/>
      <color theme="0"/>
      <name val="Arial"/>
      <family val="2"/>
    </font>
    <font>
      <b/>
      <u val="single"/>
      <sz val="11"/>
      <color rgb="FF00B050"/>
      <name val="Bell MT"/>
      <family val="1"/>
    </font>
    <font>
      <b/>
      <u val="single"/>
      <sz val="11"/>
      <color rgb="FF00B050"/>
      <name val="Calibri"/>
      <family val="2"/>
    </font>
    <font>
      <b/>
      <sz val="12"/>
      <color rgb="FFFFFF00"/>
      <name val="Calibri"/>
      <family val="2"/>
    </font>
    <font>
      <b/>
      <sz val="12"/>
      <color rgb="FF00B050"/>
      <name val="Arial"/>
      <family val="2"/>
    </font>
    <font>
      <b/>
      <i/>
      <sz val="14"/>
      <color theme="0"/>
      <name val="Bell MT"/>
      <family val="1"/>
    </font>
    <font>
      <u val="single"/>
      <sz val="11"/>
      <color rgb="FFFF0000"/>
      <name val="Bell MT"/>
      <family val="1"/>
    </font>
    <font>
      <u val="single"/>
      <sz val="11"/>
      <color rgb="FFFF00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0000"/>
        <bgColor indexed="64"/>
      </patternFill>
    </fill>
    <fill>
      <gradientFill degree="90">
        <stop position="0">
          <color theme="3" tint="0.5999900102615356"/>
        </stop>
        <stop position="1">
          <color rgb="FF00B050"/>
        </stop>
      </gradientFill>
    </fill>
    <fill>
      <gradientFill degree="90">
        <stop position="0">
          <color theme="3" tint="0.5999900102615356"/>
        </stop>
        <stop position="1">
          <color rgb="FF00B050"/>
        </stop>
      </gradient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ck">
        <color theme="0" tint="-0.24993999302387238"/>
      </bottom>
    </border>
    <border>
      <left/>
      <right style="thin">
        <color theme="0" tint="-0.24993999302387238"/>
      </right>
      <top style="thick">
        <color theme="0" tint="-0.24993999302387238"/>
      </top>
      <bottom/>
    </border>
    <border>
      <left style="thin">
        <color theme="0" tint="-0.24993999302387238"/>
      </left>
      <right style="thin">
        <color theme="0" tint="-0.24993999302387238"/>
      </right>
      <top/>
      <bottom/>
    </border>
    <border>
      <left style="thin">
        <color theme="0" tint="-0.24993999302387238"/>
      </left>
      <right style="thin">
        <color theme="2" tint="-0.09984999895095825"/>
      </right>
      <top/>
      <bottom/>
    </border>
    <border>
      <left style="thin">
        <color theme="2" tint="-0.24993999302387238"/>
      </left>
      <right style="thin">
        <color theme="2" tint="-0.24993999302387238"/>
      </right>
      <top/>
      <bottom style="thin">
        <color theme="2" tint="-0.24993999302387238"/>
      </bottom>
    </border>
    <border>
      <left style="thin"/>
      <right style="thin"/>
      <top style="thin"/>
      <bottom style="thin"/>
    </border>
    <border>
      <left style="hair"/>
      <right style="hair"/>
      <top style="hair"/>
      <bottom/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  <border>
      <left style="double">
        <color rgb="FF0070C0"/>
      </left>
      <right/>
      <top style="double">
        <color rgb="FF0070C0"/>
      </top>
      <bottom/>
    </border>
    <border>
      <left/>
      <right/>
      <top style="double">
        <color rgb="FF0070C0"/>
      </top>
      <bottom/>
    </border>
    <border>
      <left style="double">
        <color rgb="FF0070C0"/>
      </left>
      <right/>
      <top/>
      <bottom/>
    </border>
    <border>
      <left/>
      <right style="double">
        <color rgb="FF0070C0"/>
      </right>
      <top style="thin">
        <color theme="0" tint="-0.24993999302387238"/>
      </top>
      <bottom style="thin">
        <color theme="0" tint="-0.24993999302387238"/>
      </bottom>
    </border>
    <border>
      <left style="double">
        <color rgb="FF0070C0"/>
      </left>
      <right/>
      <top/>
      <bottom style="thick">
        <color theme="0" tint="-0.24993999302387238"/>
      </bottom>
    </border>
    <border>
      <left style="thin">
        <color theme="0" tint="-0.24993999302387238"/>
      </left>
      <right style="double">
        <color rgb="FF0070C0"/>
      </right>
      <top style="thick">
        <color theme="0" tint="-0.24993999302387238"/>
      </top>
      <bottom/>
    </border>
    <border>
      <left style="double">
        <color rgb="FF0070C0"/>
      </left>
      <right/>
      <top/>
      <bottom style="double">
        <color rgb="FF0070C0"/>
      </bottom>
    </border>
    <border>
      <left style="thin">
        <color theme="0" tint="-0.149959996342659"/>
      </left>
      <right/>
      <top/>
      <bottom style="double">
        <color rgb="FF0070C0"/>
      </bottom>
    </border>
    <border>
      <left style="medium">
        <color theme="0" tint="-0.149959996342659"/>
      </left>
      <right style="thin">
        <color theme="0" tint="-0.24993999302387238"/>
      </right>
      <top/>
      <bottom style="double">
        <color rgb="FF0070C0"/>
      </bottom>
    </border>
    <border>
      <left style="thin">
        <color theme="0" tint="-0.24993999302387238"/>
      </left>
      <right/>
      <top/>
      <bottom style="double">
        <color rgb="FF0070C0"/>
      </bottom>
    </border>
    <border>
      <left style="thick">
        <color theme="1"/>
      </left>
      <right/>
      <top style="thin">
        <color theme="1"/>
      </top>
      <bottom style="thick">
        <color theme="1"/>
      </bottom>
    </border>
    <border>
      <left/>
      <right/>
      <top style="thin">
        <color theme="1"/>
      </top>
      <bottom style="thick">
        <color theme="1"/>
      </bottom>
    </border>
    <border>
      <left/>
      <right style="thin">
        <color theme="2" tint="-0.24993999302387238"/>
      </right>
      <top/>
      <bottom style="thin">
        <color theme="1"/>
      </bottom>
    </border>
    <border>
      <left style="thin">
        <color theme="2" tint="-0.24993999302387238"/>
      </left>
      <right style="thin">
        <color theme="2" tint="-0.24993999302387238"/>
      </right>
      <top style="thin">
        <color theme="2" tint="-0.24993999302387238"/>
      </top>
      <bottom style="thick">
        <color theme="1"/>
      </bottom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/>
      <right style="hair"/>
      <top style="hair"/>
      <bottom/>
    </border>
    <border>
      <left style="thin">
        <color theme="2" tint="-0.24993999302387238"/>
      </left>
      <right/>
      <top style="thin">
        <color theme="2" tint="-0.24993999302387238"/>
      </top>
      <bottom style="thin">
        <color theme="2" tint="-0.24993999302387238"/>
      </bottom>
    </border>
    <border>
      <left style="thin">
        <color theme="2" tint="-0.24993999302387238"/>
      </left>
      <right/>
      <top style="thin">
        <color theme="2" tint="-0.24993999302387238"/>
      </top>
      <bottom style="thick"/>
    </border>
    <border>
      <left style="thin">
        <color theme="2" tint="-0.24993999302387238"/>
      </left>
      <right style="thin">
        <color theme="2" tint="-0.24993999302387238"/>
      </right>
      <top/>
      <bottom style="thick">
        <color theme="1"/>
      </bottom>
    </border>
    <border>
      <left style="thin">
        <color theme="2" tint="-0.24993999302387238"/>
      </left>
      <right style="thin">
        <color theme="2" tint="-0.24993999302387238"/>
      </right>
      <top style="thin">
        <color theme="2" tint="-0.24993999302387238"/>
      </top>
      <bottom style="thick"/>
    </border>
    <border>
      <left style="thin">
        <color theme="2" tint="-0.24993999302387238"/>
      </left>
      <right style="thin">
        <color theme="2" tint="-0.24993999302387238"/>
      </right>
      <top style="thin">
        <color theme="2" tint="-0.24993999302387238"/>
      </top>
      <bottom style="thin">
        <color theme="2" tint="-0.24993999302387238"/>
      </bottom>
    </border>
    <border>
      <left/>
      <right style="double">
        <color rgb="FF0070C0"/>
      </right>
      <top/>
      <bottom style="double">
        <color rgb="FF0070C0"/>
      </bottom>
    </border>
    <border>
      <left/>
      <right/>
      <top style="thick">
        <color theme="1"/>
      </top>
      <bottom/>
    </border>
    <border>
      <left/>
      <right style="thin">
        <color theme="2" tint="-0.24993999302387238"/>
      </right>
      <top style="thin">
        <color theme="2" tint="-0.24993999302387238"/>
      </top>
      <bottom style="thin">
        <color theme="2" tint="-0.24993999302387238"/>
      </bottom>
    </border>
    <border>
      <left/>
      <right/>
      <top/>
      <bottom style="thin">
        <color theme="1"/>
      </bottom>
    </border>
    <border>
      <left style="thin">
        <color theme="2" tint="-0.24993999302387238"/>
      </left>
      <right/>
      <top/>
      <bottom style="thin">
        <color theme="1"/>
      </bottom>
    </border>
    <border>
      <left/>
      <right style="thin">
        <color theme="2" tint="-0.24993999302387238"/>
      </right>
      <top style="thin">
        <color theme="2" tint="-0.24993999302387238"/>
      </top>
      <bottom style="thick"/>
    </border>
    <border>
      <left style="thick">
        <color theme="0" tint="-0.04997999966144562"/>
      </left>
      <right/>
      <top/>
      <bottom style="double">
        <color rgb="FF0070C0"/>
      </bottom>
    </border>
    <border>
      <left/>
      <right style="thin">
        <color theme="0" tint="-0.24993999302387238"/>
      </right>
      <top/>
      <bottom style="double">
        <color rgb="FF0070C0"/>
      </bottom>
    </border>
    <border>
      <left style="double">
        <color rgb="FF0070C0"/>
      </left>
      <right/>
      <top style="thick">
        <color theme="0" tint="-0.24993999302387238"/>
      </top>
      <bottom/>
    </border>
    <border>
      <left/>
      <right style="medium">
        <color theme="0" tint="-0.149959996342659"/>
      </right>
      <top style="thick">
        <color theme="0" tint="-0.24993999302387238"/>
      </top>
      <bottom/>
    </border>
    <border>
      <left style="thin">
        <color theme="0" tint="-0.24993999302387238"/>
      </left>
      <right/>
      <top style="thick">
        <color theme="0" tint="-0.24993999302387238"/>
      </top>
      <bottom/>
    </border>
    <border>
      <left style="thin">
        <color theme="0" tint="-0.24993999302387238"/>
      </left>
      <right style="thin">
        <color theme="0" tint="-0.24993999302387238"/>
      </right>
      <top/>
      <bottom style="thin">
        <color theme="2" tint="-0.24993999302387238"/>
      </bottom>
    </border>
    <border>
      <left/>
      <right/>
      <top/>
      <bottom style="double">
        <color rgb="FF0070C0"/>
      </bottom>
    </border>
    <border>
      <left/>
      <right/>
      <top style="double">
        <color rgb="FF0070C0"/>
      </top>
      <bottom style="thin">
        <color theme="0" tint="-0.24993999302387238"/>
      </bottom>
    </border>
    <border>
      <left/>
      <right style="double">
        <color rgb="FF0070C0"/>
      </right>
      <top style="double">
        <color rgb="FF0070C0"/>
      </top>
      <bottom style="thin">
        <color theme="0" tint="-0.24993999302387238"/>
      </bottom>
    </border>
    <border>
      <left style="thin">
        <color theme="0" tint="-0.24993999302387238"/>
      </left>
      <right/>
      <top style="thin">
        <color theme="0" tint="-0.24993999302387238"/>
      </top>
      <bottom style="thick">
        <color theme="0" tint="-0.24993999302387238"/>
      </bottom>
    </border>
    <border>
      <left/>
      <right/>
      <top style="thin">
        <color theme="0" tint="-0.24993999302387238"/>
      </top>
      <bottom style="thick">
        <color theme="0" tint="-0.24993999302387238"/>
      </bottom>
    </border>
    <border>
      <left/>
      <right style="thin">
        <color theme="0" tint="-0.24993999302387238"/>
      </right>
      <top style="thin">
        <color theme="0" tint="-0.24993999302387238"/>
      </top>
      <bottom style="thick">
        <color theme="0" tint="-0.24993999302387238"/>
      </bottom>
    </border>
    <border>
      <left/>
      <right style="double">
        <color rgb="FF0070C0"/>
      </right>
      <top style="thin">
        <color theme="0" tint="-0.24993999302387238"/>
      </top>
      <bottom style="thick">
        <color theme="0" tint="-0.24993999302387238"/>
      </bottom>
    </border>
    <border>
      <left style="thin">
        <color theme="0" tint="-0.24993999302387238"/>
      </left>
      <right/>
      <top style="double">
        <color rgb="FF0070C0"/>
      </top>
      <bottom style="thin">
        <color theme="0" tint="-0.24993999302387238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6" fillId="29" borderId="1" applyNumberFormat="0" applyAlignment="0" applyProtection="0"/>
    <xf numFmtId="0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5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55" fillId="0" borderId="8" applyNumberFormat="0" applyFill="0" applyAlignment="0" applyProtection="0"/>
    <xf numFmtId="0" fontId="65" fillId="0" borderId="9" applyNumberFormat="0" applyFill="0" applyAlignment="0" applyProtection="0"/>
  </cellStyleXfs>
  <cellXfs count="100">
    <xf numFmtId="0" fontId="0" fillId="0" borderId="0" xfId="0" applyFont="1" applyAlignment="1">
      <alignment/>
    </xf>
    <xf numFmtId="0" fontId="29" fillId="0" borderId="0" xfId="0" applyFont="1" applyFill="1" applyBorder="1" applyAlignment="1" applyProtection="1">
      <alignment wrapText="1"/>
      <protection locked="0"/>
    </xf>
    <xf numFmtId="0" fontId="29" fillId="0" borderId="10" xfId="0" applyFont="1" applyFill="1" applyBorder="1" applyAlignment="1" applyProtection="1">
      <alignment wrapText="1"/>
      <protection locked="0"/>
    </xf>
    <xf numFmtId="0" fontId="66" fillId="33" borderId="11" xfId="0" applyFont="1" applyFill="1" applyBorder="1" applyAlignment="1" applyProtection="1">
      <alignment horizontal="center" vertical="center" wrapText="1"/>
      <protection locked="0"/>
    </xf>
    <xf numFmtId="0" fontId="29" fillId="34" borderId="12" xfId="0" applyFont="1" applyFill="1" applyBorder="1" applyAlignment="1" applyProtection="1">
      <alignment horizontal="center" vertical="center"/>
      <protection locked="0"/>
    </xf>
    <xf numFmtId="0" fontId="29" fillId="34" borderId="13" xfId="0" applyFont="1" applyFill="1" applyBorder="1" applyAlignment="1" applyProtection="1">
      <alignment horizontal="center" vertical="center"/>
      <protection locked="0"/>
    </xf>
    <xf numFmtId="3" fontId="67" fillId="0" borderId="14" xfId="0" applyNumberFormat="1" applyFont="1" applyBorder="1" applyAlignment="1" applyProtection="1">
      <alignment horizontal="center"/>
      <protection locked="0"/>
    </xf>
    <xf numFmtId="166" fontId="67" fillId="35" borderId="14" xfId="0" applyNumberFormat="1" applyFont="1" applyFill="1" applyBorder="1" applyAlignment="1" applyProtection="1">
      <alignment/>
      <protection/>
    </xf>
    <xf numFmtId="166" fontId="5" fillId="35" borderId="14" xfId="0" applyNumberFormat="1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167" fontId="68" fillId="36" borderId="15" xfId="0" applyNumberFormat="1" applyFont="1" applyFill="1" applyBorder="1" applyAlignment="1" applyProtection="1">
      <alignment horizontal="center" vertical="top"/>
      <protection/>
    </xf>
    <xf numFmtId="1" fontId="68" fillId="36" borderId="15" xfId="0" applyNumberFormat="1" applyFont="1" applyFill="1" applyBorder="1" applyAlignment="1" applyProtection="1">
      <alignment horizontal="center" vertical="top"/>
      <protection/>
    </xf>
    <xf numFmtId="0" fontId="68" fillId="36" borderId="15" xfId="0" applyFont="1" applyFill="1" applyBorder="1" applyAlignment="1" applyProtection="1">
      <alignment vertical="top" wrapText="1"/>
      <protection/>
    </xf>
    <xf numFmtId="0" fontId="68" fillId="36" borderId="15" xfId="0" applyFont="1" applyFill="1" applyBorder="1" applyAlignment="1" applyProtection="1">
      <alignment/>
      <protection/>
    </xf>
    <xf numFmtId="49" fontId="68" fillId="36" borderId="15" xfId="0" applyNumberFormat="1" applyFont="1" applyFill="1" applyBorder="1" applyAlignment="1" applyProtection="1">
      <alignment horizontal="center"/>
      <protection/>
    </xf>
    <xf numFmtId="10" fontId="68" fillId="36" borderId="15" xfId="0" applyNumberFormat="1" applyFont="1" applyFill="1" applyBorder="1" applyAlignment="1" applyProtection="1">
      <alignment horizontal="center"/>
      <protection/>
    </xf>
    <xf numFmtId="10" fontId="6" fillId="0" borderId="16" xfId="54" applyNumberFormat="1" applyFont="1" applyBorder="1" applyAlignment="1" applyProtection="1">
      <alignment/>
      <protection/>
    </xf>
    <xf numFmtId="0" fontId="0" fillId="0" borderId="0" xfId="0" applyAlignment="1">
      <alignment horizontal="left"/>
    </xf>
    <xf numFmtId="10" fontId="67" fillId="35" borderId="14" xfId="0" applyNumberFormat="1" applyFont="1" applyFill="1" applyBorder="1" applyAlignment="1" applyProtection="1">
      <alignment vertical="center"/>
      <protection/>
    </xf>
    <xf numFmtId="0" fontId="69" fillId="35" borderId="17" xfId="0" applyFont="1" applyFill="1" applyBorder="1" applyAlignment="1" applyProtection="1">
      <alignment horizontal="left" vertical="center" wrapText="1"/>
      <protection/>
    </xf>
    <xf numFmtId="0" fontId="69" fillId="35" borderId="18" xfId="0" applyFont="1" applyFill="1" applyBorder="1" applyAlignment="1" applyProtection="1">
      <alignment horizontal="left" vertical="center"/>
      <protection/>
    </xf>
    <xf numFmtId="0" fontId="69" fillId="35" borderId="17" xfId="0" applyFont="1" applyFill="1" applyBorder="1" applyAlignment="1" applyProtection="1">
      <alignment horizontal="left" vertical="center"/>
      <protection/>
    </xf>
    <xf numFmtId="0" fontId="70" fillId="37" borderId="19" xfId="0" applyFont="1" applyFill="1" applyBorder="1" applyAlignment="1" applyProtection="1">
      <alignment horizontal="center" wrapText="1"/>
      <protection locked="0"/>
    </xf>
    <xf numFmtId="0" fontId="70" fillId="37" borderId="20" xfId="0" applyFont="1" applyFill="1" applyBorder="1" applyAlignment="1" applyProtection="1">
      <alignment wrapText="1"/>
      <protection locked="0"/>
    </xf>
    <xf numFmtId="0" fontId="2" fillId="0" borderId="21" xfId="0" applyFont="1" applyFill="1" applyBorder="1" applyAlignment="1" applyProtection="1">
      <alignment/>
      <protection locked="0"/>
    </xf>
    <xf numFmtId="0" fontId="69" fillId="35" borderId="22" xfId="0" applyFont="1" applyFill="1" applyBorder="1" applyAlignment="1" applyProtection="1">
      <alignment horizontal="left" vertical="center"/>
      <protection/>
    </xf>
    <xf numFmtId="0" fontId="69" fillId="35" borderId="22" xfId="0" applyFont="1" applyFill="1" applyBorder="1" applyAlignment="1" applyProtection="1">
      <alignment horizontal="left" vertical="center" wrapText="1"/>
      <protection/>
    </xf>
    <xf numFmtId="0" fontId="2" fillId="0" borderId="23" xfId="0" applyFont="1" applyFill="1" applyBorder="1" applyAlignment="1" applyProtection="1">
      <alignment/>
      <protection locked="0"/>
    </xf>
    <xf numFmtId="0" fontId="66" fillId="33" borderId="24" xfId="0" applyFont="1" applyFill="1" applyBorder="1" applyAlignment="1" applyProtection="1">
      <alignment horizontal="center" vertical="center" wrapText="1"/>
      <protection locked="0"/>
    </xf>
    <xf numFmtId="168" fontId="4" fillId="38" borderId="25" xfId="0" applyNumberFormat="1" applyFont="1" applyFill="1" applyBorder="1" applyAlignment="1" applyProtection="1">
      <alignment horizontal="center" vertical="center"/>
      <protection locked="0"/>
    </xf>
    <xf numFmtId="164" fontId="71" fillId="38" borderId="26" xfId="0" applyNumberFormat="1" applyFont="1" applyFill="1" applyBorder="1" applyAlignment="1" applyProtection="1">
      <alignment horizontal="center" vertical="center" wrapText="1"/>
      <protection locked="0"/>
    </xf>
    <xf numFmtId="1" fontId="36" fillId="38" borderId="27" xfId="0" applyNumberFormat="1" applyFont="1" applyFill="1" applyBorder="1" applyAlignment="1" applyProtection="1">
      <alignment horizontal="center" vertical="center"/>
      <protection locked="0"/>
    </xf>
    <xf numFmtId="1" fontId="36" fillId="38" borderId="28" xfId="0" applyNumberFormat="1" applyFont="1" applyFill="1" applyBorder="1" applyAlignment="1" applyProtection="1">
      <alignment horizontal="center" vertical="center"/>
      <protection locked="0"/>
    </xf>
    <xf numFmtId="0" fontId="0" fillId="38" borderId="0" xfId="0" applyFill="1" applyAlignment="1" applyProtection="1">
      <alignment/>
      <protection/>
    </xf>
    <xf numFmtId="0" fontId="0" fillId="38" borderId="0" xfId="0" applyFill="1" applyAlignment="1" applyProtection="1">
      <alignment horizontal="center"/>
      <protection/>
    </xf>
    <xf numFmtId="49" fontId="50" fillId="39" borderId="29" xfId="0" applyNumberFormat="1" applyFont="1" applyFill="1" applyBorder="1" applyAlignment="1" applyProtection="1">
      <alignment horizontal="center"/>
      <protection/>
    </xf>
    <xf numFmtId="0" fontId="50" fillId="39" borderId="30" xfId="0" applyFont="1" applyFill="1" applyBorder="1" applyAlignment="1" applyProtection="1">
      <alignment/>
      <protection/>
    </xf>
    <xf numFmtId="0" fontId="72" fillId="39" borderId="30" xfId="0" applyFont="1" applyFill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4" fontId="0" fillId="38" borderId="0" xfId="0" applyNumberFormat="1" applyFill="1" applyAlignment="1" applyProtection="1">
      <alignment/>
      <protection/>
    </xf>
    <xf numFmtId="2" fontId="67" fillId="35" borderId="31" xfId="0" applyNumberFormat="1" applyFont="1" applyFill="1" applyBorder="1" applyAlignment="1" applyProtection="1">
      <alignment vertical="center"/>
      <protection/>
    </xf>
    <xf numFmtId="166" fontId="67" fillId="35" borderId="32" xfId="0" applyNumberFormat="1" applyFont="1" applyFill="1" applyBorder="1" applyAlignment="1" applyProtection="1">
      <alignment/>
      <protection/>
    </xf>
    <xf numFmtId="10" fontId="67" fillId="35" borderId="32" xfId="0" applyNumberFormat="1" applyFont="1" applyFill="1" applyBorder="1" applyAlignment="1" applyProtection="1">
      <alignment vertical="center"/>
      <protection/>
    </xf>
    <xf numFmtId="1" fontId="68" fillId="36" borderId="33" xfId="0" applyNumberFormat="1" applyFont="1" applyFill="1" applyBorder="1" applyAlignment="1" applyProtection="1">
      <alignment horizontal="left" vertical="top"/>
      <protection/>
    </xf>
    <xf numFmtId="0" fontId="0" fillId="0" borderId="34" xfId="0" applyBorder="1" applyAlignment="1" applyProtection="1">
      <alignment horizontal="left" vertical="top" wrapText="1"/>
      <protection locked="0"/>
    </xf>
    <xf numFmtId="10" fontId="68" fillId="36" borderId="35" xfId="0" applyNumberFormat="1" applyFont="1" applyFill="1" applyBorder="1" applyAlignment="1" applyProtection="1">
      <alignment horizontal="center" vertical="top"/>
      <protection/>
    </xf>
    <xf numFmtId="10" fontId="6" fillId="0" borderId="36" xfId="54" applyNumberFormat="1" applyFont="1" applyBorder="1" applyAlignment="1" applyProtection="1">
      <alignment/>
      <protection/>
    </xf>
    <xf numFmtId="1" fontId="0" fillId="0" borderId="0" xfId="0" applyNumberFormat="1" applyAlignment="1">
      <alignment/>
    </xf>
    <xf numFmtId="0" fontId="60" fillId="40" borderId="0" xfId="0" applyFont="1" applyFill="1" applyAlignment="1">
      <alignment/>
    </xf>
    <xf numFmtId="1" fontId="38" fillId="0" borderId="0" xfId="0" applyNumberFormat="1" applyFont="1" applyAlignment="1">
      <alignment/>
    </xf>
    <xf numFmtId="165" fontId="0" fillId="35" borderId="37" xfId="0" applyNumberFormat="1" applyFill="1" applyBorder="1" applyAlignment="1" applyProtection="1">
      <alignment/>
      <protection/>
    </xf>
    <xf numFmtId="165" fontId="0" fillId="35" borderId="38" xfId="0" applyNumberFormat="1" applyFill="1" applyBorder="1" applyAlignment="1" applyProtection="1">
      <alignment/>
      <protection/>
    </xf>
    <xf numFmtId="166" fontId="5" fillId="35" borderId="39" xfId="0" applyNumberFormat="1" applyFont="1" applyFill="1" applyBorder="1" applyAlignment="1" applyProtection="1">
      <alignment/>
      <protection/>
    </xf>
    <xf numFmtId="3" fontId="67" fillId="0" borderId="40" xfId="0" applyNumberFormat="1" applyFont="1" applyBorder="1" applyAlignment="1" applyProtection="1">
      <alignment horizontal="center"/>
      <protection locked="0"/>
    </xf>
    <xf numFmtId="166" fontId="5" fillId="35" borderId="41" xfId="0" applyNumberFormat="1" applyFont="1" applyFill="1" applyBorder="1" applyAlignment="1" applyProtection="1">
      <alignment/>
      <protection/>
    </xf>
    <xf numFmtId="0" fontId="0" fillId="0" borderId="0" xfId="0" applyBorder="1" applyAlignment="1" applyProtection="1">
      <alignment horizontal="left" vertical="top" wrapText="1"/>
      <protection locked="0"/>
    </xf>
    <xf numFmtId="1" fontId="73" fillId="35" borderId="42" xfId="0" applyNumberFormat="1" applyFont="1" applyFill="1" applyBorder="1" applyAlignment="1" applyProtection="1">
      <alignment horizontal="center" vertical="center"/>
      <protection/>
    </xf>
    <xf numFmtId="0" fontId="12" fillId="38" borderId="43" xfId="46" applyFont="1" applyFill="1" applyBorder="1" applyAlignment="1" applyProtection="1">
      <alignment wrapText="1"/>
      <protection/>
    </xf>
    <xf numFmtId="0" fontId="12" fillId="0" borderId="43" xfId="46" applyFont="1" applyBorder="1" applyAlignment="1" applyProtection="1">
      <alignment wrapText="1"/>
      <protection/>
    </xf>
    <xf numFmtId="0" fontId="50" fillId="39" borderId="30" xfId="0" applyFont="1" applyFill="1" applyBorder="1" applyAlignment="1" applyProtection="1">
      <alignment horizontal="right"/>
      <protection/>
    </xf>
    <xf numFmtId="7" fontId="74" fillId="41" borderId="30" xfId="45" applyNumberFormat="1" applyFont="1" applyFill="1" applyBorder="1" applyAlignment="1" applyProtection="1">
      <alignment horizontal="right"/>
      <protection/>
    </xf>
    <xf numFmtId="49" fontId="67" fillId="0" borderId="37" xfId="0" applyNumberFormat="1" applyFont="1" applyBorder="1" applyAlignment="1" applyProtection="1">
      <alignment horizontal="center" vertical="center" wrapText="1"/>
      <protection locked="0"/>
    </xf>
    <xf numFmtId="0" fontId="0" fillId="0" borderId="44" xfId="0" applyBorder="1" applyAlignment="1" applyProtection="1">
      <alignment horizontal="center" vertical="center" wrapText="1"/>
      <protection locked="0"/>
    </xf>
    <xf numFmtId="170" fontId="75" fillId="35" borderId="45" xfId="0" applyNumberFormat="1" applyFont="1" applyFill="1" applyBorder="1" applyAlignment="1" applyProtection="1">
      <alignment vertical="center"/>
      <protection/>
    </xf>
    <xf numFmtId="170" fontId="76" fillId="0" borderId="45" xfId="0" applyNumberFormat="1" applyFont="1" applyBorder="1" applyAlignment="1">
      <alignment/>
    </xf>
    <xf numFmtId="0" fontId="0" fillId="35" borderId="46" xfId="0" applyFill="1" applyBorder="1" applyAlignment="1" applyProtection="1">
      <alignment/>
      <protection/>
    </xf>
    <xf numFmtId="0" fontId="0" fillId="35" borderId="45" xfId="0" applyFill="1" applyBorder="1" applyAlignment="1" applyProtection="1">
      <alignment/>
      <protection/>
    </xf>
    <xf numFmtId="49" fontId="67" fillId="0" borderId="38" xfId="0" applyNumberFormat="1" applyFont="1" applyBorder="1" applyAlignment="1" applyProtection="1">
      <alignment horizontal="center" vertical="center" wrapText="1"/>
      <protection locked="0"/>
    </xf>
    <xf numFmtId="0" fontId="0" fillId="0" borderId="47" xfId="0" applyBorder="1" applyAlignment="1" applyProtection="1">
      <alignment horizontal="center" vertical="center" wrapText="1"/>
      <protection locked="0"/>
    </xf>
    <xf numFmtId="14" fontId="73" fillId="38" borderId="48" xfId="0" applyNumberFormat="1" applyFont="1" applyFill="1" applyBorder="1" applyAlignment="1" applyProtection="1">
      <alignment horizontal="center" vertical="center" wrapText="1"/>
      <protection locked="0"/>
    </xf>
    <xf numFmtId="14" fontId="0" fillId="38" borderId="49" xfId="0" applyNumberFormat="1" applyFont="1" applyFill="1" applyBorder="1" applyAlignment="1" applyProtection="1">
      <alignment horizontal="center" vertical="center"/>
      <protection locked="0"/>
    </xf>
    <xf numFmtId="0" fontId="77" fillId="39" borderId="50" xfId="0" applyFont="1" applyFill="1" applyBorder="1" applyAlignment="1" applyProtection="1">
      <alignment horizontal="center"/>
      <protection locked="0"/>
    </xf>
    <xf numFmtId="0" fontId="0" fillId="0" borderId="51" xfId="0" applyBorder="1" applyAlignment="1" applyProtection="1">
      <alignment horizontal="center"/>
      <protection locked="0"/>
    </xf>
    <xf numFmtId="0" fontId="66" fillId="33" borderId="52" xfId="0" applyFont="1" applyFill="1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29" fillId="34" borderId="53" xfId="0" applyFont="1" applyFill="1" applyBorder="1" applyAlignment="1" applyProtection="1">
      <alignment horizontal="center" vertical="center"/>
      <protection locked="0"/>
    </xf>
    <xf numFmtId="0" fontId="38" fillId="2" borderId="53" xfId="0" applyFont="1" applyFill="1" applyBorder="1" applyAlignment="1" applyProtection="1">
      <alignment horizontal="center" vertical="center"/>
      <protection locked="0"/>
    </xf>
    <xf numFmtId="14" fontId="40" fillId="38" borderId="28" xfId="0" applyNumberFormat="1" applyFont="1" applyFill="1" applyBorder="1" applyAlignment="1" applyProtection="1">
      <alignment horizontal="center" vertical="center"/>
      <protection locked="0"/>
    </xf>
    <xf numFmtId="14" fontId="73" fillId="0" borderId="54" xfId="0" applyNumberFormat="1" applyFont="1" applyBorder="1" applyAlignment="1" applyProtection="1">
      <alignment horizontal="center" vertical="center"/>
      <protection locked="0"/>
    </xf>
    <xf numFmtId="1" fontId="78" fillId="38" borderId="55" xfId="0" applyNumberFormat="1" applyFont="1" applyFill="1" applyBorder="1" applyAlignment="1" applyProtection="1">
      <alignment horizontal="center" wrapText="1"/>
      <protection locked="0"/>
    </xf>
    <xf numFmtId="1" fontId="78" fillId="38" borderId="56" xfId="0" applyNumberFormat="1" applyFont="1" applyFill="1" applyBorder="1" applyAlignment="1" applyProtection="1">
      <alignment horizontal="center" wrapText="1"/>
      <protection locked="0"/>
    </xf>
    <xf numFmtId="0" fontId="69" fillId="0" borderId="57" xfId="0" applyFont="1" applyBorder="1" applyAlignment="1" applyProtection="1">
      <alignment horizontal="left" vertical="center" wrapText="1"/>
      <protection locked="0"/>
    </xf>
    <xf numFmtId="0" fontId="69" fillId="0" borderId="58" xfId="0" applyFont="1" applyBorder="1" applyAlignment="1" applyProtection="1">
      <alignment horizontal="left" vertical="center" wrapText="1"/>
      <protection locked="0"/>
    </xf>
    <xf numFmtId="0" fontId="0" fillId="0" borderId="59" xfId="0" applyBorder="1" applyAlignment="1" applyProtection="1">
      <alignment horizontal="left" vertical="center" wrapText="1"/>
      <protection locked="0"/>
    </xf>
    <xf numFmtId="0" fontId="3" fillId="35" borderId="18" xfId="0" applyFont="1" applyFill="1" applyBorder="1" applyAlignment="1" applyProtection="1">
      <alignment horizontal="left" wrapText="1"/>
      <protection/>
    </xf>
    <xf numFmtId="0" fontId="3" fillId="35" borderId="22" xfId="0" applyFont="1" applyFill="1" applyBorder="1" applyAlignment="1" applyProtection="1">
      <alignment horizontal="left" wrapText="1"/>
      <protection/>
    </xf>
    <xf numFmtId="0" fontId="3" fillId="35" borderId="57" xfId="0" applyFont="1" applyFill="1" applyBorder="1" applyAlignment="1" applyProtection="1">
      <alignment horizontal="left" wrapText="1"/>
      <protection/>
    </xf>
    <xf numFmtId="0" fontId="0" fillId="0" borderId="60" xfId="0" applyBorder="1" applyAlignment="1" applyProtection="1">
      <alignment horizontal="left" wrapText="1"/>
      <protection/>
    </xf>
    <xf numFmtId="0" fontId="79" fillId="42" borderId="61" xfId="0" applyFont="1" applyFill="1" applyBorder="1" applyAlignment="1" applyProtection="1">
      <alignment horizontal="center" vertical="center"/>
      <protection locked="0"/>
    </xf>
    <xf numFmtId="0" fontId="50" fillId="43" borderId="55" xfId="0" applyFont="1" applyFill="1" applyBorder="1" applyAlignment="1" applyProtection="1">
      <alignment horizontal="center" vertical="center"/>
      <protection locked="0"/>
    </xf>
    <xf numFmtId="0" fontId="69" fillId="0" borderId="18" xfId="0" applyFont="1" applyBorder="1" applyAlignment="1" applyProtection="1">
      <alignment horizontal="left" wrapText="1"/>
      <protection locked="0"/>
    </xf>
    <xf numFmtId="0" fontId="69" fillId="0" borderId="17" xfId="0" applyFont="1" applyBorder="1" applyAlignment="1" applyProtection="1">
      <alignment horizontal="left" wrapText="1"/>
      <protection locked="0"/>
    </xf>
    <xf numFmtId="0" fontId="0" fillId="0" borderId="62" xfId="0" applyBorder="1" applyAlignment="1" applyProtection="1">
      <alignment horizontal="left" wrapText="1"/>
      <protection locked="0"/>
    </xf>
    <xf numFmtId="43" fontId="67" fillId="35" borderId="14" xfId="0" applyNumberFormat="1" applyFont="1" applyFill="1" applyBorder="1" applyAlignment="1" applyProtection="1">
      <alignment vertical="center"/>
      <protection/>
    </xf>
    <xf numFmtId="43" fontId="67" fillId="35" borderId="40" xfId="0" applyNumberFormat="1" applyFont="1" applyFill="1" applyBorder="1" applyAlignment="1" applyProtection="1">
      <alignment vertical="center"/>
      <protection/>
    </xf>
    <xf numFmtId="173" fontId="80" fillId="35" borderId="45" xfId="0" applyNumberFormat="1" applyFont="1" applyFill="1" applyBorder="1" applyAlignment="1" applyProtection="1">
      <alignment vertical="center"/>
      <protection/>
    </xf>
    <xf numFmtId="173" fontId="81" fillId="0" borderId="45" xfId="0" applyNumberFormat="1" applyFont="1" applyBorder="1" applyAlignment="1">
      <alignment/>
    </xf>
    <xf numFmtId="166" fontId="68" fillId="36" borderId="63" xfId="0" applyNumberFormat="1" applyFont="1" applyFill="1" applyBorder="1" applyAlignment="1" applyProtection="1">
      <alignment horizontal="center" vertical="top"/>
      <protection/>
    </xf>
    <xf numFmtId="166" fontId="0" fillId="0" borderId="0" xfId="0" applyNumberFormat="1" applyBorder="1" applyAlignment="1" applyProtection="1">
      <alignment vertical="top"/>
      <protection locked="0"/>
    </xf>
    <xf numFmtId="166" fontId="0" fillId="0" borderId="0" xfId="0" applyNumberFormat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4</xdr:col>
      <xdr:colOff>523875</xdr:colOff>
      <xdr:row>6</xdr:row>
      <xdr:rowOff>38100</xdr:rowOff>
    </xdr:to>
    <xdr:sp>
      <xdr:nvSpPr>
        <xdr:cNvPr id="1" name="1 Rectángulo redondeado"/>
        <xdr:cNvSpPr>
          <a:spLocks/>
        </xdr:cNvSpPr>
      </xdr:nvSpPr>
      <xdr:spPr>
        <a:xfrm>
          <a:off x="800100" y="200025"/>
          <a:ext cx="2476500" cy="1114425"/>
        </a:xfrm>
        <a:prstGeom prst="round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LOGOTIPO,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EMPRESA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Identificación fiscal, dirección , teléfono, fax, corre electrónico, etc.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odelines.com/factura-hotel-en-hoja-de-exce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J115"/>
  <sheetViews>
    <sheetView tabSelected="1" zoomScalePageLayoutView="0" workbookViewId="0" topLeftCell="A1">
      <selection activeCell="D16" sqref="D16"/>
    </sheetView>
  </sheetViews>
  <sheetFormatPr defaultColWidth="11.421875" defaultRowHeight="15"/>
  <cols>
    <col min="1" max="1" width="12.00390625" style="9" customWidth="1"/>
    <col min="2" max="2" width="11.421875" style="9" customWidth="1"/>
    <col min="3" max="3" width="6.7109375" style="9" bestFit="1" customWidth="1"/>
    <col min="4" max="4" width="11.140625" style="9" bestFit="1" customWidth="1"/>
    <col min="5" max="5" width="8.8515625" style="9" bestFit="1" customWidth="1"/>
    <col min="6" max="6" width="12.7109375" style="9" customWidth="1"/>
    <col min="7" max="7" width="6.140625" style="38" customWidth="1"/>
    <col min="8" max="8" width="11.57421875" style="9" bestFit="1" customWidth="1"/>
    <col min="9" max="9" width="11.140625" style="9" customWidth="1"/>
    <col min="10" max="10" width="11.57421875" style="9" customWidth="1"/>
    <col min="11" max="17" width="11.421875" style="33" customWidth="1"/>
    <col min="18" max="16384" width="11.421875" style="9" customWidth="1"/>
  </cols>
  <sheetData>
    <row r="1" spans="1:10" ht="15.75" thickBot="1">
      <c r="A1" s="33"/>
      <c r="B1" s="33"/>
      <c r="C1" s="33"/>
      <c r="D1" s="33"/>
      <c r="E1" s="33"/>
      <c r="F1" s="33"/>
      <c r="G1" s="34"/>
      <c r="H1" s="33"/>
      <c r="I1" s="33"/>
      <c r="J1" s="33"/>
    </row>
    <row r="2" spans="1:10" ht="21.75" thickTop="1">
      <c r="A2" s="33"/>
      <c r="B2" s="22"/>
      <c r="C2" s="23"/>
      <c r="D2" s="23"/>
      <c r="E2" s="23"/>
      <c r="F2" s="88" t="s">
        <v>40</v>
      </c>
      <c r="G2" s="89"/>
      <c r="H2" s="89"/>
      <c r="I2" s="79" t="s">
        <v>27</v>
      </c>
      <c r="J2" s="80"/>
    </row>
    <row r="3" spans="1:10" ht="15.75">
      <c r="A3" s="33"/>
      <c r="B3" s="24"/>
      <c r="C3" s="1"/>
      <c r="D3" s="1"/>
      <c r="E3" s="1"/>
      <c r="F3" s="20" t="str">
        <f>IF(ISBLANK(I2)," ",VLOOKUP(I2,cliente,MATCH("nombre",Cliente!$1:$1,0),FALSE))</f>
        <v>Nombre cliente-1</v>
      </c>
      <c r="G3" s="21"/>
      <c r="H3" s="21"/>
      <c r="I3" s="21"/>
      <c r="J3" s="25"/>
    </row>
    <row r="4" spans="1:10" ht="15.75">
      <c r="A4" s="33"/>
      <c r="B4" s="24"/>
      <c r="C4" s="1"/>
      <c r="D4" s="1"/>
      <c r="E4" s="1"/>
      <c r="F4" s="20" t="str">
        <f>IF(ISBLANK(I2)," ",VLOOKUP(I2,cliente,MATCH("dirección",Cliente!$1:$1,0),FALSE))</f>
        <v>Dirección cliente 1</v>
      </c>
      <c r="G4" s="19"/>
      <c r="H4" s="19"/>
      <c r="I4" s="19"/>
      <c r="J4" s="26"/>
    </row>
    <row r="5" spans="1:10" ht="15.75">
      <c r="A5" s="33"/>
      <c r="B5" s="24"/>
      <c r="C5" s="1"/>
      <c r="D5" s="1"/>
      <c r="E5" s="1"/>
      <c r="F5" s="90" t="s">
        <v>0</v>
      </c>
      <c r="G5" s="91"/>
      <c r="H5" s="92"/>
      <c r="I5" s="84">
        <f>IF(ISBLANK(I2)," ",VLOOKUP(I2,cliente,MATCH("teléfono",Cliente!$1:$1,0),FALSE))</f>
        <v>123456790</v>
      </c>
      <c r="J5" s="85"/>
    </row>
    <row r="6" spans="1:10" ht="15.75">
      <c r="A6" s="33"/>
      <c r="B6" s="24"/>
      <c r="C6" s="1"/>
      <c r="D6" s="1"/>
      <c r="E6" s="1"/>
      <c r="F6" s="90" t="s">
        <v>1</v>
      </c>
      <c r="G6" s="91"/>
      <c r="H6" s="92"/>
      <c r="I6" s="84" t="str">
        <f>IF(ISBLANK(I2)," ",VLOOKUP(I2,cliente,MATCH("NIF/CIF",Cliente!$1:$1,0),FALSE))</f>
        <v>x33565</v>
      </c>
      <c r="J6" s="85"/>
    </row>
    <row r="7" spans="1:10" ht="18" thickBot="1">
      <c r="A7" s="33"/>
      <c r="B7" s="27"/>
      <c r="C7" s="2"/>
      <c r="D7" s="2"/>
      <c r="E7" s="2"/>
      <c r="F7" s="81" t="s">
        <v>2</v>
      </c>
      <c r="G7" s="82"/>
      <c r="H7" s="83"/>
      <c r="I7" s="86" t="str">
        <f>IF(ISBLANK(I2)," ",VLOOKUP(I2,cliente,MATCH("E-mail",Cliente!$1:$1,0),FALSE))</f>
        <v>modelines.com</v>
      </c>
      <c r="J7" s="87"/>
    </row>
    <row r="8" spans="1:10" ht="18" thickTop="1">
      <c r="A8" s="33"/>
      <c r="B8" s="71" t="s">
        <v>3</v>
      </c>
      <c r="C8" s="72"/>
      <c r="D8" s="3" t="s">
        <v>4</v>
      </c>
      <c r="E8" s="3" t="s">
        <v>5</v>
      </c>
      <c r="F8" s="73" t="s">
        <v>6</v>
      </c>
      <c r="G8" s="74"/>
      <c r="H8" s="73" t="s">
        <v>7</v>
      </c>
      <c r="I8" s="74"/>
      <c r="J8" s="28" t="s">
        <v>38</v>
      </c>
    </row>
    <row r="9" spans="1:10" ht="15.75" thickBot="1">
      <c r="A9" s="33"/>
      <c r="B9" s="29">
        <v>40476</v>
      </c>
      <c r="C9" s="30">
        <v>55</v>
      </c>
      <c r="D9" s="31">
        <v>3</v>
      </c>
      <c r="E9" s="32">
        <v>2</v>
      </c>
      <c r="F9" s="69">
        <v>40303</v>
      </c>
      <c r="G9" s="70"/>
      <c r="H9" s="77">
        <v>40313</v>
      </c>
      <c r="I9" s="78"/>
      <c r="J9" s="56">
        <f>H9-F9</f>
        <v>10</v>
      </c>
    </row>
    <row r="10" spans="1:10" ht="18.75" thickTop="1">
      <c r="A10" s="33"/>
      <c r="B10" s="75" t="s">
        <v>19</v>
      </c>
      <c r="C10" s="76"/>
      <c r="D10" s="4" t="s">
        <v>20</v>
      </c>
      <c r="E10" s="4" t="s">
        <v>21</v>
      </c>
      <c r="F10" s="4" t="s">
        <v>22</v>
      </c>
      <c r="G10" s="4" t="s">
        <v>23</v>
      </c>
      <c r="H10" s="4" t="s">
        <v>24</v>
      </c>
      <c r="I10" s="4" t="s">
        <v>25</v>
      </c>
      <c r="J10" s="5" t="s">
        <v>26</v>
      </c>
    </row>
    <row r="11" spans="1:10" ht="15.75">
      <c r="A11" s="33"/>
      <c r="B11" s="61" t="s">
        <v>18</v>
      </c>
      <c r="C11" s="62"/>
      <c r="D11" s="93">
        <f>IF(ISBLANK(B11)," ",VLOOKUP(B11,precio,MATCH("Precio Unidad",Precio!$1:$1,0),FALSE))</f>
        <v>80</v>
      </c>
      <c r="E11" s="6">
        <v>1</v>
      </c>
      <c r="F11" s="7">
        <f>IF(ISBLANK(E11)," ",(D11*E11))</f>
        <v>80</v>
      </c>
      <c r="G11" s="18">
        <f>IF(ISBLANK(B11)," ",VLOOKUP(B11,precio,MATCH("Descuento",Precio!$1:$1,0),FALSE))</f>
        <v>0.02</v>
      </c>
      <c r="H11" s="8">
        <f>IF(ISBLANK(E11)," ",F11-(F11*G11))</f>
        <v>78.4</v>
      </c>
      <c r="I11" s="18">
        <f>IF(ISBLANK(B11)," ",VLOOKUP(B11,precio,MATCH("IVA",Precio!$1:$1,0),FALSE))</f>
        <v>0.08</v>
      </c>
      <c r="J11" s="50">
        <f>IF(ISBLANK(E11)," ",(H11*I11)+H11)</f>
        <v>84.67200000000001</v>
      </c>
    </row>
    <row r="12" spans="1:10" ht="15.75">
      <c r="A12" s="33"/>
      <c r="B12" s="61" t="s">
        <v>18</v>
      </c>
      <c r="C12" s="62"/>
      <c r="D12" s="93">
        <f>IF(ISBLANK(B12)," ",VLOOKUP(B12,precio,MATCH("Precio Unidad",Precio!$1:$1,0),FALSE))</f>
        <v>80</v>
      </c>
      <c r="E12" s="6">
        <v>1</v>
      </c>
      <c r="F12" s="7">
        <f aca="true" t="shared" si="0" ref="F12:F35">IF(ISBLANK(E12)," ",(D12*E12))</f>
        <v>80</v>
      </c>
      <c r="G12" s="18">
        <f>IF(ISBLANK(B12)," ",VLOOKUP(B12,precio,MATCH("Descuento",Precio!$1:$1,0),FALSE))</f>
        <v>0.02</v>
      </c>
      <c r="H12" s="8">
        <f aca="true" t="shared" si="1" ref="H12:H35">IF(ISBLANK(E12)," ",F12-(F12*G12))</f>
        <v>78.4</v>
      </c>
      <c r="I12" s="18">
        <f>IF(ISBLANK(B12)," ",VLOOKUP(B12,precio,MATCH("IVA",Precio!$1:$1,0),FALSE))</f>
        <v>0.08</v>
      </c>
      <c r="J12" s="50">
        <f aca="true" t="shared" si="2" ref="J12:J35">IF(ISBLANK(E12)," ",(H12*I12)+H12)</f>
        <v>84.67200000000001</v>
      </c>
    </row>
    <row r="13" spans="1:10" ht="15.75">
      <c r="A13" s="33"/>
      <c r="B13" s="61" t="s">
        <v>82</v>
      </c>
      <c r="C13" s="62"/>
      <c r="D13" s="93">
        <f>IF(ISBLANK(B13)," ",VLOOKUP(B13,precio,MATCH("Precio Unidad",Precio!$1:$1,0),FALSE))</f>
        <v>60</v>
      </c>
      <c r="E13" s="6">
        <v>1</v>
      </c>
      <c r="F13" s="7">
        <f t="shared" si="0"/>
        <v>60</v>
      </c>
      <c r="G13" s="18">
        <f>IF(ISBLANK(B13)," ",VLOOKUP(B13,precio,MATCH("Descuento",Precio!$1:$1,0),FALSE))</f>
        <v>0.02</v>
      </c>
      <c r="H13" s="8">
        <f t="shared" si="1"/>
        <v>58.8</v>
      </c>
      <c r="I13" s="18">
        <f>IF(ISBLANK(B13)," ",VLOOKUP(B13,precio,MATCH("IVA",Precio!$1:$1,0),FALSE))</f>
        <v>0.08</v>
      </c>
      <c r="J13" s="50">
        <f t="shared" si="2"/>
        <v>63.504</v>
      </c>
    </row>
    <row r="14" spans="1:10" ht="15.75">
      <c r="A14" s="33"/>
      <c r="B14" s="61" t="s">
        <v>84</v>
      </c>
      <c r="C14" s="62"/>
      <c r="D14" s="93">
        <f>IF(ISBLANK(B14)," ",VLOOKUP(B14,precio,MATCH("Precio Unidad",Precio!$1:$1,0),FALSE))</f>
        <v>45</v>
      </c>
      <c r="E14" s="6">
        <v>2</v>
      </c>
      <c r="F14" s="7">
        <f t="shared" si="0"/>
        <v>90</v>
      </c>
      <c r="G14" s="18">
        <f>IF(ISBLANK(B14)," ",VLOOKUP(B14,precio,MATCH("Descuento",Precio!$1:$1,0),FALSE))</f>
        <v>0.02</v>
      </c>
      <c r="H14" s="8">
        <f t="shared" si="1"/>
        <v>88.2</v>
      </c>
      <c r="I14" s="18">
        <f>IF(ISBLANK(B14)," ",VLOOKUP(B14,precio,MATCH("IVA",Precio!$1:$1,0),FALSE))</f>
        <v>0.08</v>
      </c>
      <c r="J14" s="50">
        <f t="shared" si="2"/>
        <v>95.256</v>
      </c>
    </row>
    <row r="15" spans="1:10" ht="15.75">
      <c r="A15" s="33"/>
      <c r="B15" s="61" t="s">
        <v>82</v>
      </c>
      <c r="C15" s="62"/>
      <c r="D15" s="93">
        <f>IF(ISBLANK(B15)," ",VLOOKUP(B15,precio,MATCH("Precio Unidad",Precio!$1:$1,0),FALSE))</f>
        <v>60</v>
      </c>
      <c r="E15" s="6">
        <v>3</v>
      </c>
      <c r="F15" s="7">
        <f t="shared" si="0"/>
        <v>180</v>
      </c>
      <c r="G15" s="18">
        <f>IF(ISBLANK(B15)," ",VLOOKUP(B15,precio,MATCH("Descuento",Precio!$1:$1,0),FALSE))</f>
        <v>0.02</v>
      </c>
      <c r="H15" s="8">
        <f t="shared" si="1"/>
        <v>176.4</v>
      </c>
      <c r="I15" s="18">
        <f>IF(ISBLANK(B15)," ",VLOOKUP(B15,precio,MATCH("IVA",Precio!$1:$1,0),FALSE))</f>
        <v>0.08</v>
      </c>
      <c r="J15" s="50">
        <f t="shared" si="2"/>
        <v>190.512</v>
      </c>
    </row>
    <row r="16" spans="1:10" ht="15.75">
      <c r="A16" s="33"/>
      <c r="B16" s="61"/>
      <c r="C16" s="62"/>
      <c r="D16" s="93" t="str">
        <f>IF(ISBLANK(B16)," ",VLOOKUP(B16,precio,MATCH("Precio Unidad",Precio!$1:$1,0),FALSE))</f>
        <v> </v>
      </c>
      <c r="E16" s="6"/>
      <c r="F16" s="7" t="str">
        <f t="shared" si="0"/>
        <v> </v>
      </c>
      <c r="G16" s="18" t="str">
        <f>IF(ISBLANK(B16)," ",VLOOKUP(B16,precio,MATCH("Descuento",Precio!$1:$1,0),FALSE))</f>
        <v> </v>
      </c>
      <c r="H16" s="8" t="str">
        <f t="shared" si="1"/>
        <v> </v>
      </c>
      <c r="I16" s="18" t="str">
        <f>IF(ISBLANK(B16)," ",VLOOKUP(B16,precio,MATCH("IVA",Precio!$1:$1,0),FALSE))</f>
        <v> </v>
      </c>
      <c r="J16" s="50" t="str">
        <f t="shared" si="2"/>
        <v> </v>
      </c>
    </row>
    <row r="17" spans="1:10" ht="15.75">
      <c r="A17" s="33"/>
      <c r="B17" s="61"/>
      <c r="C17" s="62"/>
      <c r="D17" s="93" t="str">
        <f>IF(ISBLANK(B17)," ",VLOOKUP(B17,precio,MATCH("Precio Unidad",Precio!$1:$1,0),FALSE))</f>
        <v> </v>
      </c>
      <c r="E17" s="6"/>
      <c r="F17" s="7" t="str">
        <f t="shared" si="0"/>
        <v> </v>
      </c>
      <c r="G17" s="18" t="str">
        <f>IF(ISBLANK(B17)," ",VLOOKUP(B17,precio,MATCH("Descuento",Precio!$1:$1,0),FALSE))</f>
        <v> </v>
      </c>
      <c r="H17" s="8" t="str">
        <f t="shared" si="1"/>
        <v> </v>
      </c>
      <c r="I17" s="18" t="str">
        <f>IF(ISBLANK(B17)," ",VLOOKUP(B17,precio,MATCH("IVA",Precio!$1:$1,0),FALSE))</f>
        <v> </v>
      </c>
      <c r="J17" s="50" t="str">
        <f t="shared" si="2"/>
        <v> </v>
      </c>
    </row>
    <row r="18" spans="1:10" ht="15.75">
      <c r="A18" s="33"/>
      <c r="B18" s="61"/>
      <c r="C18" s="62"/>
      <c r="D18" s="93" t="str">
        <f>IF(ISBLANK(B18)," ",VLOOKUP(B18,precio,MATCH("Precio Unidad",Precio!$1:$1,0),FALSE))</f>
        <v> </v>
      </c>
      <c r="E18" s="6"/>
      <c r="F18" s="7" t="str">
        <f t="shared" si="0"/>
        <v> </v>
      </c>
      <c r="G18" s="18" t="str">
        <f>IF(ISBLANK(B18)," ",VLOOKUP(B18,precio,MATCH("Descuento",Precio!$1:$1,0),FALSE))</f>
        <v> </v>
      </c>
      <c r="H18" s="8" t="str">
        <f t="shared" si="1"/>
        <v> </v>
      </c>
      <c r="I18" s="18" t="str">
        <f>IF(ISBLANK(B18)," ",VLOOKUP(B18,precio,MATCH("IVA",Precio!$1:$1,0),FALSE))</f>
        <v> </v>
      </c>
      <c r="J18" s="50" t="str">
        <f t="shared" si="2"/>
        <v> </v>
      </c>
    </row>
    <row r="19" spans="1:10" ht="15.75">
      <c r="A19" s="33"/>
      <c r="B19" s="61"/>
      <c r="C19" s="62"/>
      <c r="D19" s="93" t="str">
        <f>IF(ISBLANK(B19)," ",VLOOKUP(B19,precio,MATCH("Precio Unidad",Precio!$1:$1,0),FALSE))</f>
        <v> </v>
      </c>
      <c r="E19" s="6"/>
      <c r="F19" s="7" t="str">
        <f t="shared" si="0"/>
        <v> </v>
      </c>
      <c r="G19" s="18" t="str">
        <f>IF(ISBLANK(B19)," ",VLOOKUP(B19,precio,MATCH("Descuento",Precio!$1:$1,0),FALSE))</f>
        <v> </v>
      </c>
      <c r="H19" s="8" t="str">
        <f t="shared" si="1"/>
        <v> </v>
      </c>
      <c r="I19" s="18" t="str">
        <f>IF(ISBLANK(B19)," ",VLOOKUP(B19,precio,MATCH("IVA",Precio!$1:$1,0),FALSE))</f>
        <v> </v>
      </c>
      <c r="J19" s="50" t="str">
        <f t="shared" si="2"/>
        <v> </v>
      </c>
    </row>
    <row r="20" spans="1:10" ht="15.75">
      <c r="A20" s="33"/>
      <c r="B20" s="61"/>
      <c r="C20" s="62"/>
      <c r="D20" s="93" t="str">
        <f>IF(ISBLANK(B20)," ",VLOOKUP(B20,precio,MATCH("Precio Unidad",Precio!$1:$1,0),FALSE))</f>
        <v> </v>
      </c>
      <c r="E20" s="6"/>
      <c r="F20" s="7" t="str">
        <f t="shared" si="0"/>
        <v> </v>
      </c>
      <c r="G20" s="18" t="str">
        <f>IF(ISBLANK(B20)," ",VLOOKUP(B20,precio,MATCH("Descuento",Precio!$1:$1,0),FALSE))</f>
        <v> </v>
      </c>
      <c r="H20" s="8" t="str">
        <f t="shared" si="1"/>
        <v> </v>
      </c>
      <c r="I20" s="18" t="str">
        <f>IF(ISBLANK(B20)," ",VLOOKUP(B20,precio,MATCH("IVA",Precio!$1:$1,0),FALSE))</f>
        <v> </v>
      </c>
      <c r="J20" s="50" t="str">
        <f t="shared" si="2"/>
        <v> </v>
      </c>
    </row>
    <row r="21" spans="1:10" ht="15.75">
      <c r="A21" s="33"/>
      <c r="B21" s="61"/>
      <c r="C21" s="62"/>
      <c r="D21" s="93" t="str">
        <f>IF(ISBLANK(B21)," ",VLOOKUP(B21,precio,MATCH("Precio Unidad",Precio!$1:$1,0),FALSE))</f>
        <v> </v>
      </c>
      <c r="E21" s="6"/>
      <c r="F21" s="7" t="str">
        <f t="shared" si="0"/>
        <v> </v>
      </c>
      <c r="G21" s="18" t="str">
        <f>IF(ISBLANK(B21)," ",VLOOKUP(B21,precio,MATCH("Descuento",Precio!$1:$1,0),FALSE))</f>
        <v> </v>
      </c>
      <c r="H21" s="8" t="str">
        <f t="shared" si="1"/>
        <v> </v>
      </c>
      <c r="I21" s="18" t="str">
        <f>IF(ISBLANK(B21)," ",VLOOKUP(B21,precio,MATCH("IVA",Precio!$1:$1,0),FALSE))</f>
        <v> </v>
      </c>
      <c r="J21" s="50" t="str">
        <f t="shared" si="2"/>
        <v> </v>
      </c>
    </row>
    <row r="22" spans="1:10" ht="15.75">
      <c r="A22" s="33"/>
      <c r="B22" s="61"/>
      <c r="C22" s="62"/>
      <c r="D22" s="93" t="str">
        <f>IF(ISBLANK(B22)," ",VLOOKUP(B22,precio,MATCH("Precio Unidad",Precio!$1:$1,0),FALSE))</f>
        <v> </v>
      </c>
      <c r="E22" s="6"/>
      <c r="F22" s="7" t="str">
        <f t="shared" si="0"/>
        <v> </v>
      </c>
      <c r="G22" s="18" t="str">
        <f>IF(ISBLANK(B22)," ",VLOOKUP(B22,precio,MATCH("Descuento",Precio!$1:$1,0),FALSE))</f>
        <v> </v>
      </c>
      <c r="H22" s="8" t="str">
        <f t="shared" si="1"/>
        <v> </v>
      </c>
      <c r="I22" s="18" t="str">
        <f>IF(ISBLANK(B22)," ",VLOOKUP(B22,precio,MATCH("IVA",Precio!$1:$1,0),FALSE))</f>
        <v> </v>
      </c>
      <c r="J22" s="50" t="str">
        <f t="shared" si="2"/>
        <v> </v>
      </c>
    </row>
    <row r="23" spans="1:10" ht="15.75">
      <c r="A23" s="33"/>
      <c r="B23" s="61"/>
      <c r="C23" s="62"/>
      <c r="D23" s="93" t="str">
        <f>IF(ISBLANK(B23)," ",VLOOKUP(B23,precio,MATCH("Precio Unidad",Precio!$1:$1,0),FALSE))</f>
        <v> </v>
      </c>
      <c r="E23" s="6"/>
      <c r="F23" s="7" t="str">
        <f t="shared" si="0"/>
        <v> </v>
      </c>
      <c r="G23" s="18" t="str">
        <f>IF(ISBLANK(B23)," ",VLOOKUP(B23,precio,MATCH("Descuento",Precio!$1:$1,0),FALSE))</f>
        <v> </v>
      </c>
      <c r="H23" s="8" t="str">
        <f t="shared" si="1"/>
        <v> </v>
      </c>
      <c r="I23" s="18" t="str">
        <f>IF(ISBLANK(B23)," ",VLOOKUP(B23,precio,MATCH("IVA",Precio!$1:$1,0),FALSE))</f>
        <v> </v>
      </c>
      <c r="J23" s="50" t="str">
        <f t="shared" si="2"/>
        <v> </v>
      </c>
    </row>
    <row r="24" spans="1:10" ht="15.75">
      <c r="A24" s="33"/>
      <c r="B24" s="61"/>
      <c r="C24" s="62"/>
      <c r="D24" s="93" t="str">
        <f>IF(ISBLANK(B24)," ",VLOOKUP(B24,precio,MATCH("Precio Unidad",Precio!$1:$1,0),FALSE))</f>
        <v> </v>
      </c>
      <c r="E24" s="6"/>
      <c r="F24" s="7" t="str">
        <f t="shared" si="0"/>
        <v> </v>
      </c>
      <c r="G24" s="18" t="str">
        <f>IF(ISBLANK(B24)," ",VLOOKUP(B24,precio,MATCH("Descuento",Precio!$1:$1,0),FALSE))</f>
        <v> </v>
      </c>
      <c r="H24" s="8" t="str">
        <f t="shared" si="1"/>
        <v> </v>
      </c>
      <c r="I24" s="18" t="str">
        <f>IF(ISBLANK(B24)," ",VLOOKUP(B24,precio,MATCH("IVA",Precio!$1:$1,0),FALSE))</f>
        <v> </v>
      </c>
      <c r="J24" s="50" t="str">
        <f t="shared" si="2"/>
        <v> </v>
      </c>
    </row>
    <row r="25" spans="1:10" ht="15.75">
      <c r="A25" s="33"/>
      <c r="B25" s="61"/>
      <c r="C25" s="62"/>
      <c r="D25" s="93" t="str">
        <f>IF(ISBLANK(B25)," ",VLOOKUP(B25,precio,MATCH("Precio Unidad",Precio!$1:$1,0),FALSE))</f>
        <v> </v>
      </c>
      <c r="E25" s="6"/>
      <c r="F25" s="7" t="str">
        <f t="shared" si="0"/>
        <v> </v>
      </c>
      <c r="G25" s="18" t="str">
        <f>IF(ISBLANK(B25)," ",VLOOKUP(B25,precio,MATCH("Descuento",Precio!$1:$1,0),FALSE))</f>
        <v> </v>
      </c>
      <c r="H25" s="8" t="str">
        <f t="shared" si="1"/>
        <v> </v>
      </c>
      <c r="I25" s="18" t="str">
        <f>IF(ISBLANK(B25)," ",VLOOKUP(B25,precio,MATCH("IVA",Precio!$1:$1,0),FALSE))</f>
        <v> </v>
      </c>
      <c r="J25" s="50" t="str">
        <f t="shared" si="2"/>
        <v> </v>
      </c>
    </row>
    <row r="26" spans="1:10" ht="15.75">
      <c r="A26" s="33"/>
      <c r="B26" s="61"/>
      <c r="C26" s="62"/>
      <c r="D26" s="93" t="str">
        <f>IF(ISBLANK(B26)," ",VLOOKUP(B26,precio,MATCH("Precio Unidad",Precio!$1:$1,0),FALSE))</f>
        <v> </v>
      </c>
      <c r="E26" s="6"/>
      <c r="F26" s="7" t="str">
        <f t="shared" si="0"/>
        <v> </v>
      </c>
      <c r="G26" s="18" t="str">
        <f>IF(ISBLANK(B26)," ",VLOOKUP(B26,precio,MATCH("Descuento",Precio!$1:$1,0),FALSE))</f>
        <v> </v>
      </c>
      <c r="H26" s="8" t="str">
        <f t="shared" si="1"/>
        <v> </v>
      </c>
      <c r="I26" s="18" t="str">
        <f>IF(ISBLANK(B26)," ",VLOOKUP(B26,precio,MATCH("IVA",Precio!$1:$1,0),FALSE))</f>
        <v> </v>
      </c>
      <c r="J26" s="50" t="str">
        <f t="shared" si="2"/>
        <v> </v>
      </c>
    </row>
    <row r="27" spans="1:10" ht="15.75">
      <c r="A27" s="33"/>
      <c r="B27" s="61"/>
      <c r="C27" s="62"/>
      <c r="D27" s="93" t="str">
        <f>IF(ISBLANK(B27)," ",VLOOKUP(B27,precio,MATCH("Precio Unidad",Precio!$1:$1,0),FALSE))</f>
        <v> </v>
      </c>
      <c r="E27" s="6"/>
      <c r="F27" s="7" t="str">
        <f t="shared" si="0"/>
        <v> </v>
      </c>
      <c r="G27" s="18" t="str">
        <f>IF(ISBLANK(B27)," ",VLOOKUP(B27,precio,MATCH("Descuento",Precio!$1:$1,0),FALSE))</f>
        <v> </v>
      </c>
      <c r="H27" s="8" t="str">
        <f t="shared" si="1"/>
        <v> </v>
      </c>
      <c r="I27" s="18" t="str">
        <f>IF(ISBLANK(B27)," ",VLOOKUP(B27,precio,MATCH("IVA",Precio!$1:$1,0),FALSE))</f>
        <v> </v>
      </c>
      <c r="J27" s="50" t="str">
        <f t="shared" si="2"/>
        <v> </v>
      </c>
    </row>
    <row r="28" spans="1:10" ht="15.75">
      <c r="A28" s="33"/>
      <c r="B28" s="61"/>
      <c r="C28" s="62"/>
      <c r="D28" s="93" t="str">
        <f>IF(ISBLANK(B28)," ",VLOOKUP(B28,precio,MATCH("Precio Unidad",Precio!$1:$1,0),FALSE))</f>
        <v> </v>
      </c>
      <c r="E28" s="6"/>
      <c r="F28" s="7" t="str">
        <f t="shared" si="0"/>
        <v> </v>
      </c>
      <c r="G28" s="18" t="str">
        <f>IF(ISBLANK(B28)," ",VLOOKUP(B28,precio,MATCH("Descuento",Precio!$1:$1,0),FALSE))</f>
        <v> </v>
      </c>
      <c r="H28" s="8" t="str">
        <f t="shared" si="1"/>
        <v> </v>
      </c>
      <c r="I28" s="18" t="str">
        <f>IF(ISBLANK(B28)," ",VLOOKUP(B28,precio,MATCH("IVA",Precio!$1:$1,0),FALSE))</f>
        <v> </v>
      </c>
      <c r="J28" s="50" t="str">
        <f t="shared" si="2"/>
        <v> </v>
      </c>
    </row>
    <row r="29" spans="1:10" ht="15.75">
      <c r="A29" s="33"/>
      <c r="B29" s="61"/>
      <c r="C29" s="62"/>
      <c r="D29" s="93" t="str">
        <f>IF(ISBLANK(B29)," ",VLOOKUP(B29,precio,MATCH("Precio Unidad",Precio!$1:$1,0),FALSE))</f>
        <v> </v>
      </c>
      <c r="E29" s="6"/>
      <c r="F29" s="7" t="str">
        <f t="shared" si="0"/>
        <v> </v>
      </c>
      <c r="G29" s="18" t="str">
        <f>IF(ISBLANK(B29)," ",VLOOKUP(B29,precio,MATCH("Descuento",Precio!$1:$1,0),FALSE))</f>
        <v> </v>
      </c>
      <c r="H29" s="8" t="str">
        <f t="shared" si="1"/>
        <v> </v>
      </c>
      <c r="I29" s="18" t="str">
        <f>IF(ISBLANK(B29)," ",VLOOKUP(B29,precio,MATCH("IVA",Precio!$1:$1,0),FALSE))</f>
        <v> </v>
      </c>
      <c r="J29" s="50" t="str">
        <f t="shared" si="2"/>
        <v> </v>
      </c>
    </row>
    <row r="30" spans="1:10" ht="15.75">
      <c r="A30" s="33"/>
      <c r="B30" s="61"/>
      <c r="C30" s="62"/>
      <c r="D30" s="93" t="str">
        <f>IF(ISBLANK(B30)," ",VLOOKUP(B30,precio,MATCH("Precio Unidad",Precio!$1:$1,0),FALSE))</f>
        <v> </v>
      </c>
      <c r="E30" s="6"/>
      <c r="F30" s="7" t="str">
        <f t="shared" si="0"/>
        <v> </v>
      </c>
      <c r="G30" s="18" t="str">
        <f>IF(ISBLANK(B30)," ",VLOOKUP(B30,precio,MATCH("Descuento",Precio!$1:$1,0),FALSE))</f>
        <v> </v>
      </c>
      <c r="H30" s="8" t="str">
        <f t="shared" si="1"/>
        <v> </v>
      </c>
      <c r="I30" s="18" t="str">
        <f>IF(ISBLANK(B30)," ",VLOOKUP(B30,precio,MATCH("IVA",Precio!$1:$1,0),FALSE))</f>
        <v> </v>
      </c>
      <c r="J30" s="50" t="str">
        <f t="shared" si="2"/>
        <v> </v>
      </c>
    </row>
    <row r="31" spans="1:10" ht="15.75">
      <c r="A31" s="33"/>
      <c r="B31" s="61"/>
      <c r="C31" s="62"/>
      <c r="D31" s="93" t="str">
        <f>IF(ISBLANK(B31)," ",VLOOKUP(B31,precio,MATCH("Precio Unidad",Precio!$1:$1,0),FALSE))</f>
        <v> </v>
      </c>
      <c r="E31" s="6"/>
      <c r="F31" s="7" t="str">
        <f t="shared" si="0"/>
        <v> </v>
      </c>
      <c r="G31" s="18" t="str">
        <f>IF(ISBLANK(B31)," ",VLOOKUP(B31,precio,MATCH("Descuento",Precio!$1:$1,0),FALSE))</f>
        <v> </v>
      </c>
      <c r="H31" s="8" t="str">
        <f t="shared" si="1"/>
        <v> </v>
      </c>
      <c r="I31" s="18" t="str">
        <f>IF(ISBLANK(B31)," ",VLOOKUP(B31,precio,MATCH("IVA",Precio!$1:$1,0),FALSE))</f>
        <v> </v>
      </c>
      <c r="J31" s="50" t="str">
        <f t="shared" si="2"/>
        <v> </v>
      </c>
    </row>
    <row r="32" spans="1:10" ht="15.75">
      <c r="A32" s="33"/>
      <c r="B32" s="61"/>
      <c r="C32" s="62"/>
      <c r="D32" s="93" t="str">
        <f>IF(ISBLANK(B32)," ",VLOOKUP(B32,precio,MATCH("Precio Unidad",Precio!$1:$1,0),FALSE))</f>
        <v> </v>
      </c>
      <c r="E32" s="6"/>
      <c r="F32" s="7" t="str">
        <f t="shared" si="0"/>
        <v> </v>
      </c>
      <c r="G32" s="18" t="str">
        <f>IF(ISBLANK(B32)," ",VLOOKUP(B32,precio,MATCH("Descuento",Precio!$1:$1,0),FALSE))</f>
        <v> </v>
      </c>
      <c r="H32" s="8" t="str">
        <f t="shared" si="1"/>
        <v> </v>
      </c>
      <c r="I32" s="18" t="str">
        <f>IF(ISBLANK(B32)," ",VLOOKUP(B32,precio,MATCH("IVA",Precio!$1:$1,0),FALSE))</f>
        <v> </v>
      </c>
      <c r="J32" s="50" t="str">
        <f t="shared" si="2"/>
        <v> </v>
      </c>
    </row>
    <row r="33" spans="1:10" ht="15.75">
      <c r="A33" s="33"/>
      <c r="B33" s="61"/>
      <c r="C33" s="62"/>
      <c r="D33" s="93" t="str">
        <f>IF(ISBLANK(B33)," ",VLOOKUP(B33,precio,MATCH("Precio Unidad",Precio!$1:$1,0),FALSE))</f>
        <v> </v>
      </c>
      <c r="E33" s="6"/>
      <c r="F33" s="7" t="str">
        <f t="shared" si="0"/>
        <v> </v>
      </c>
      <c r="G33" s="18" t="str">
        <f>IF(ISBLANK(B33)," ",VLOOKUP(B33,precio,MATCH("Descuento",Precio!$1:$1,0),FALSE))</f>
        <v> </v>
      </c>
      <c r="H33" s="8" t="str">
        <f t="shared" si="1"/>
        <v> </v>
      </c>
      <c r="I33" s="18" t="str">
        <f>IF(ISBLANK(B33)," ",VLOOKUP(B33,precio,MATCH("IVA",Precio!$1:$1,0),FALSE))</f>
        <v> </v>
      </c>
      <c r="J33" s="50" t="str">
        <f t="shared" si="2"/>
        <v> </v>
      </c>
    </row>
    <row r="34" spans="1:10" ht="15.75">
      <c r="A34" s="33"/>
      <c r="B34" s="61"/>
      <c r="C34" s="62"/>
      <c r="D34" s="93" t="str">
        <f>IF(ISBLANK(B34)," ",VLOOKUP(B34,precio,MATCH("Precio Unidad",Precio!$1:$1,0),FALSE))</f>
        <v> </v>
      </c>
      <c r="E34" s="6"/>
      <c r="F34" s="7" t="str">
        <f t="shared" si="0"/>
        <v> </v>
      </c>
      <c r="G34" s="18" t="str">
        <f>IF(ISBLANK(B34)," ",VLOOKUP(B34,precio,MATCH("Descuento",Precio!$1:$1,0),FALSE))</f>
        <v> </v>
      </c>
      <c r="H34" s="54" t="str">
        <f t="shared" si="1"/>
        <v> </v>
      </c>
      <c r="I34" s="18" t="str">
        <f>IF(ISBLANK(B34)," ",VLOOKUP(B34,precio,MATCH("IVA",Precio!$1:$1,0),FALSE))</f>
        <v> </v>
      </c>
      <c r="J34" s="50" t="str">
        <f t="shared" si="2"/>
        <v> </v>
      </c>
    </row>
    <row r="35" spans="1:10" ht="16.5" thickBot="1">
      <c r="A35" s="33"/>
      <c r="B35" s="67"/>
      <c r="C35" s="68"/>
      <c r="D35" s="94" t="str">
        <f>IF(ISBLANK(B35)," ",VLOOKUP(B35,precio,MATCH("Precio Unidad",Precio!$1:$1,0),FALSE))</f>
        <v> </v>
      </c>
      <c r="E35" s="53"/>
      <c r="F35" s="41" t="str">
        <f t="shared" si="0"/>
        <v> </v>
      </c>
      <c r="G35" s="42" t="str">
        <f>IF(ISBLANK(B35)," ",VLOOKUP(B35,precio,MATCH("Descuento",Precio!$1:$1,0),FALSE))</f>
        <v> </v>
      </c>
      <c r="H35" s="52" t="str">
        <f t="shared" si="1"/>
        <v> </v>
      </c>
      <c r="I35" s="42" t="str">
        <f>IF(ISBLANK(B35)," ",VLOOKUP(B35,precio,MATCH("IVA",Precio!$1:$1,0),FALSE))</f>
        <v> </v>
      </c>
      <c r="J35" s="51" t="str">
        <f t="shared" si="2"/>
        <v> </v>
      </c>
    </row>
    <row r="36" spans="1:10" ht="16.5" thickTop="1">
      <c r="A36" s="33"/>
      <c r="B36" s="65"/>
      <c r="C36" s="66"/>
      <c r="D36" s="63">
        <f>SUM(F11:F35)-SUM(H11:H35)</f>
        <v>9.799999999999955</v>
      </c>
      <c r="E36" s="64"/>
      <c r="F36" s="64"/>
      <c r="G36" s="64"/>
      <c r="H36" s="95">
        <f>SUM(J11:J35)-SUM(H11:H35)</f>
        <v>38.41599999999994</v>
      </c>
      <c r="I36" s="96"/>
      <c r="J36" s="40"/>
    </row>
    <row r="37" spans="1:10" ht="16.5" thickBot="1">
      <c r="A37" s="33"/>
      <c r="B37" s="35"/>
      <c r="C37" s="36"/>
      <c r="D37" s="36"/>
      <c r="E37" s="37"/>
      <c r="F37" s="59" t="s">
        <v>81</v>
      </c>
      <c r="G37" s="59"/>
      <c r="H37" s="59"/>
      <c r="I37" s="60">
        <f>SUM(J11:J35)</f>
        <v>518.616</v>
      </c>
      <c r="J37" s="60"/>
    </row>
    <row r="38" spans="1:10" ht="15.75" thickTop="1">
      <c r="A38" s="33"/>
      <c r="B38" s="33"/>
      <c r="C38" s="33"/>
      <c r="D38" s="57" t="s">
        <v>80</v>
      </c>
      <c r="E38" s="58"/>
      <c r="F38" s="58"/>
      <c r="G38" s="58"/>
      <c r="H38" s="58"/>
      <c r="I38" s="33"/>
      <c r="J38" s="33"/>
    </row>
    <row r="39" spans="1:10" ht="15">
      <c r="A39" s="33"/>
      <c r="B39" s="33"/>
      <c r="C39" s="33"/>
      <c r="D39" s="33"/>
      <c r="E39" s="33"/>
      <c r="F39" s="39"/>
      <c r="G39" s="34"/>
      <c r="H39" s="33"/>
      <c r="I39" s="33"/>
      <c r="J39" s="33"/>
    </row>
    <row r="40" spans="1:10" ht="15">
      <c r="A40" s="33"/>
      <c r="B40" s="33"/>
      <c r="C40" s="33"/>
      <c r="D40" s="33"/>
      <c r="E40" s="33"/>
      <c r="F40" s="33"/>
      <c r="G40" s="34"/>
      <c r="H40" s="33"/>
      <c r="I40" s="33"/>
      <c r="J40" s="33"/>
    </row>
    <row r="41" spans="1:10" ht="15">
      <c r="A41" s="33"/>
      <c r="B41" s="33"/>
      <c r="C41" s="33"/>
      <c r="D41" s="33"/>
      <c r="E41" s="33"/>
      <c r="F41" s="33"/>
      <c r="G41" s="34"/>
      <c r="H41" s="33"/>
      <c r="I41" s="33"/>
      <c r="J41" s="33"/>
    </row>
    <row r="42" spans="1:10" ht="15">
      <c r="A42" s="33"/>
      <c r="B42" s="33"/>
      <c r="C42" s="33"/>
      <c r="D42" s="33"/>
      <c r="E42" s="33"/>
      <c r="F42" s="33"/>
      <c r="G42" s="34"/>
      <c r="H42" s="33"/>
      <c r="I42" s="33"/>
      <c r="J42" s="33"/>
    </row>
    <row r="43" spans="1:10" ht="15">
      <c r="A43" s="33"/>
      <c r="B43" s="33"/>
      <c r="C43" s="33"/>
      <c r="D43" s="33"/>
      <c r="E43" s="33"/>
      <c r="F43" s="33"/>
      <c r="G43" s="34"/>
      <c r="H43" s="33"/>
      <c r="I43" s="33"/>
      <c r="J43" s="33"/>
    </row>
    <row r="44" spans="1:10" ht="15">
      <c r="A44" s="33"/>
      <c r="B44" s="33"/>
      <c r="C44" s="33"/>
      <c r="D44" s="33"/>
      <c r="E44" s="33"/>
      <c r="F44" s="33"/>
      <c r="G44" s="34"/>
      <c r="H44" s="33"/>
      <c r="I44" s="33"/>
      <c r="J44" s="33"/>
    </row>
    <row r="45" spans="1:10" ht="15">
      <c r="A45" s="33"/>
      <c r="B45" s="33"/>
      <c r="C45" s="33"/>
      <c r="D45" s="33"/>
      <c r="E45" s="33"/>
      <c r="F45" s="33"/>
      <c r="G45" s="34"/>
      <c r="H45" s="33"/>
      <c r="I45" s="33"/>
      <c r="J45" s="33"/>
    </row>
    <row r="46" spans="1:10" ht="15">
      <c r="A46" s="33"/>
      <c r="B46" s="33"/>
      <c r="C46" s="33"/>
      <c r="D46" s="33"/>
      <c r="E46" s="33"/>
      <c r="F46" s="33"/>
      <c r="G46" s="34"/>
      <c r="H46" s="33"/>
      <c r="I46" s="33"/>
      <c r="J46" s="33"/>
    </row>
    <row r="47" spans="1:10" ht="15">
      <c r="A47" s="33"/>
      <c r="B47" s="33"/>
      <c r="C47" s="33"/>
      <c r="D47" s="33"/>
      <c r="E47" s="33"/>
      <c r="F47" s="33"/>
      <c r="G47" s="34"/>
      <c r="H47" s="33"/>
      <c r="I47" s="33"/>
      <c r="J47" s="33"/>
    </row>
    <row r="48" spans="1:10" ht="15">
      <c r="A48" s="33"/>
      <c r="B48" s="33"/>
      <c r="C48" s="33"/>
      <c r="D48" s="33"/>
      <c r="E48" s="33"/>
      <c r="F48" s="33"/>
      <c r="G48" s="34"/>
      <c r="H48" s="33"/>
      <c r="I48" s="33"/>
      <c r="J48" s="33"/>
    </row>
    <row r="49" spans="1:10" ht="15">
      <c r="A49" s="33"/>
      <c r="B49" s="33"/>
      <c r="C49" s="33"/>
      <c r="D49" s="33"/>
      <c r="E49" s="33"/>
      <c r="F49" s="33"/>
      <c r="G49" s="34"/>
      <c r="H49" s="33"/>
      <c r="I49" s="33"/>
      <c r="J49" s="33"/>
    </row>
    <row r="50" spans="1:10" ht="15">
      <c r="A50" s="33"/>
      <c r="B50" s="33"/>
      <c r="C50" s="33"/>
      <c r="D50" s="33"/>
      <c r="E50" s="33"/>
      <c r="F50" s="33"/>
      <c r="G50" s="34"/>
      <c r="H50" s="33"/>
      <c r="I50" s="33"/>
      <c r="J50" s="33"/>
    </row>
    <row r="51" spans="1:10" ht="15">
      <c r="A51" s="33"/>
      <c r="B51" s="33"/>
      <c r="C51" s="33"/>
      <c r="D51" s="33"/>
      <c r="E51" s="33"/>
      <c r="F51" s="33"/>
      <c r="G51" s="34"/>
      <c r="H51" s="33"/>
      <c r="I51" s="33"/>
      <c r="J51" s="33"/>
    </row>
    <row r="52" spans="1:10" ht="15">
      <c r="A52" s="33"/>
      <c r="B52" s="33"/>
      <c r="C52" s="33"/>
      <c r="D52" s="33"/>
      <c r="E52" s="33"/>
      <c r="F52" s="33"/>
      <c r="G52" s="34"/>
      <c r="H52" s="33"/>
      <c r="I52" s="33"/>
      <c r="J52" s="33"/>
    </row>
    <row r="53" spans="1:10" ht="15">
      <c r="A53" s="33"/>
      <c r="B53" s="33"/>
      <c r="C53" s="33"/>
      <c r="D53" s="33"/>
      <c r="E53" s="33"/>
      <c r="F53" s="33"/>
      <c r="G53" s="34"/>
      <c r="H53" s="33"/>
      <c r="I53" s="33"/>
      <c r="J53" s="33"/>
    </row>
    <row r="54" spans="1:10" ht="15">
      <c r="A54" s="33"/>
      <c r="B54" s="33"/>
      <c r="C54" s="33"/>
      <c r="D54" s="33"/>
      <c r="E54" s="33"/>
      <c r="F54" s="33"/>
      <c r="G54" s="34"/>
      <c r="H54" s="33"/>
      <c r="I54" s="33"/>
      <c r="J54" s="33"/>
    </row>
    <row r="55" spans="1:10" ht="15">
      <c r="A55" s="33"/>
      <c r="B55" s="33"/>
      <c r="C55" s="33"/>
      <c r="D55" s="33"/>
      <c r="E55" s="33"/>
      <c r="F55" s="33"/>
      <c r="G55" s="34"/>
      <c r="H55" s="33"/>
      <c r="I55" s="33"/>
      <c r="J55" s="33"/>
    </row>
    <row r="56" spans="1:10" ht="15">
      <c r="A56" s="33"/>
      <c r="B56" s="33"/>
      <c r="C56" s="33"/>
      <c r="D56" s="33"/>
      <c r="E56" s="33"/>
      <c r="F56" s="33"/>
      <c r="G56" s="34"/>
      <c r="H56" s="33"/>
      <c r="I56" s="33"/>
      <c r="J56" s="33"/>
    </row>
    <row r="57" spans="1:10" ht="15">
      <c r="A57" s="33"/>
      <c r="B57" s="33"/>
      <c r="C57" s="33"/>
      <c r="D57" s="33"/>
      <c r="E57" s="33"/>
      <c r="F57" s="33"/>
      <c r="G57" s="34"/>
      <c r="H57" s="33"/>
      <c r="I57" s="33"/>
      <c r="J57" s="33"/>
    </row>
    <row r="58" spans="1:10" ht="15">
      <c r="A58" s="33"/>
      <c r="B58" s="33"/>
      <c r="C58" s="33"/>
      <c r="D58" s="33"/>
      <c r="E58" s="33"/>
      <c r="F58" s="33"/>
      <c r="G58" s="34"/>
      <c r="H58" s="33"/>
      <c r="I58" s="33"/>
      <c r="J58" s="33"/>
    </row>
    <row r="59" spans="1:10" ht="15">
      <c r="A59" s="33"/>
      <c r="B59" s="33"/>
      <c r="C59" s="33"/>
      <c r="D59" s="33"/>
      <c r="E59" s="33"/>
      <c r="F59" s="33"/>
      <c r="G59" s="34"/>
      <c r="H59" s="33"/>
      <c r="I59" s="33"/>
      <c r="J59" s="33"/>
    </row>
    <row r="60" spans="1:10" ht="15">
      <c r="A60" s="33"/>
      <c r="B60" s="33"/>
      <c r="C60" s="33"/>
      <c r="D60" s="33"/>
      <c r="E60" s="33"/>
      <c r="F60" s="33"/>
      <c r="G60" s="34"/>
      <c r="H60" s="33"/>
      <c r="I60" s="33"/>
      <c r="J60" s="33"/>
    </row>
    <row r="61" spans="1:10" ht="15">
      <c r="A61" s="33"/>
      <c r="B61" s="33"/>
      <c r="C61" s="33"/>
      <c r="D61" s="33"/>
      <c r="E61" s="33"/>
      <c r="F61" s="33"/>
      <c r="G61" s="34"/>
      <c r="H61" s="33"/>
      <c r="I61" s="33"/>
      <c r="J61" s="33"/>
    </row>
    <row r="62" spans="1:10" ht="15">
      <c r="A62" s="33"/>
      <c r="B62" s="33"/>
      <c r="C62" s="33"/>
      <c r="D62" s="33"/>
      <c r="E62" s="33"/>
      <c r="F62" s="33"/>
      <c r="G62" s="34"/>
      <c r="H62" s="33"/>
      <c r="I62" s="33"/>
      <c r="J62" s="33"/>
    </row>
    <row r="63" spans="1:10" ht="15">
      <c r="A63" s="33"/>
      <c r="B63" s="33"/>
      <c r="C63" s="33"/>
      <c r="D63" s="33"/>
      <c r="E63" s="33"/>
      <c r="F63" s="33"/>
      <c r="G63" s="34"/>
      <c r="H63" s="33"/>
      <c r="I63" s="33"/>
      <c r="J63" s="33"/>
    </row>
    <row r="64" spans="1:10" ht="15">
      <c r="A64" s="33"/>
      <c r="B64" s="33"/>
      <c r="C64" s="33"/>
      <c r="D64" s="33"/>
      <c r="E64" s="33"/>
      <c r="F64" s="33"/>
      <c r="G64" s="34"/>
      <c r="H64" s="33"/>
      <c r="I64" s="33"/>
      <c r="J64" s="33"/>
    </row>
    <row r="65" spans="1:10" ht="15">
      <c r="A65" s="33"/>
      <c r="B65" s="33"/>
      <c r="C65" s="33"/>
      <c r="D65" s="33"/>
      <c r="E65" s="33"/>
      <c r="F65" s="33"/>
      <c r="G65" s="34"/>
      <c r="H65" s="33"/>
      <c r="I65" s="33"/>
      <c r="J65" s="33"/>
    </row>
    <row r="66" spans="1:10" ht="15">
      <c r="A66" s="33"/>
      <c r="B66" s="33"/>
      <c r="C66" s="33"/>
      <c r="D66" s="33"/>
      <c r="E66" s="33"/>
      <c r="F66" s="33"/>
      <c r="G66" s="34"/>
      <c r="H66" s="33"/>
      <c r="I66" s="33"/>
      <c r="J66" s="33"/>
    </row>
    <row r="67" spans="1:10" ht="15">
      <c r="A67" s="33"/>
      <c r="B67" s="33"/>
      <c r="C67" s="33"/>
      <c r="D67" s="33"/>
      <c r="E67" s="33"/>
      <c r="F67" s="33"/>
      <c r="G67" s="34"/>
      <c r="H67" s="33"/>
      <c r="I67" s="33"/>
      <c r="J67" s="33"/>
    </row>
    <row r="68" spans="1:10" ht="15">
      <c r="A68" s="33"/>
      <c r="B68" s="33"/>
      <c r="C68" s="33"/>
      <c r="D68" s="33"/>
      <c r="E68" s="33"/>
      <c r="F68" s="33"/>
      <c r="G68" s="34"/>
      <c r="H68" s="33"/>
      <c r="I68" s="33"/>
      <c r="J68" s="33"/>
    </row>
    <row r="69" spans="1:10" ht="15">
      <c r="A69" s="33"/>
      <c r="B69" s="33"/>
      <c r="C69" s="33"/>
      <c r="D69" s="33"/>
      <c r="E69" s="33"/>
      <c r="F69" s="33"/>
      <c r="G69" s="34"/>
      <c r="H69" s="33"/>
      <c r="I69" s="33"/>
      <c r="J69" s="33"/>
    </row>
    <row r="70" spans="1:10" ht="15">
      <c r="A70" s="33"/>
      <c r="B70" s="33"/>
      <c r="C70" s="33"/>
      <c r="D70" s="33"/>
      <c r="E70" s="33"/>
      <c r="F70" s="33"/>
      <c r="G70" s="34"/>
      <c r="H70" s="33"/>
      <c r="I70" s="33"/>
      <c r="J70" s="33"/>
    </row>
    <row r="71" spans="1:10" ht="15">
      <c r="A71" s="33"/>
      <c r="B71" s="33"/>
      <c r="C71" s="33"/>
      <c r="D71" s="33"/>
      <c r="E71" s="33"/>
      <c r="F71" s="33"/>
      <c r="G71" s="34"/>
      <c r="H71" s="33"/>
      <c r="I71" s="33"/>
      <c r="J71" s="33"/>
    </row>
    <row r="72" spans="1:10" ht="15">
      <c r="A72" s="33"/>
      <c r="B72" s="33"/>
      <c r="C72" s="33"/>
      <c r="D72" s="33"/>
      <c r="E72" s="33"/>
      <c r="F72" s="33"/>
      <c r="G72" s="34"/>
      <c r="H72" s="33"/>
      <c r="I72" s="33"/>
      <c r="J72" s="33"/>
    </row>
    <row r="73" spans="1:10" ht="15">
      <c r="A73" s="33"/>
      <c r="B73" s="33"/>
      <c r="C73" s="33"/>
      <c r="D73" s="33"/>
      <c r="E73" s="33"/>
      <c r="F73" s="33"/>
      <c r="G73" s="34"/>
      <c r="H73" s="33"/>
      <c r="I73" s="33"/>
      <c r="J73" s="33"/>
    </row>
    <row r="74" spans="1:10" ht="15">
      <c r="A74" s="33"/>
      <c r="B74" s="33"/>
      <c r="C74" s="33"/>
      <c r="D74" s="33"/>
      <c r="E74" s="33"/>
      <c r="F74" s="33"/>
      <c r="G74" s="34"/>
      <c r="H74" s="33"/>
      <c r="I74" s="33"/>
      <c r="J74" s="33"/>
    </row>
    <row r="75" s="33" customFormat="1" ht="15">
      <c r="G75" s="34"/>
    </row>
    <row r="76" s="33" customFormat="1" ht="15">
      <c r="G76" s="34"/>
    </row>
    <row r="77" s="33" customFormat="1" ht="15">
      <c r="G77" s="34"/>
    </row>
    <row r="78" s="33" customFormat="1" ht="15">
      <c r="G78" s="34"/>
    </row>
    <row r="79" s="33" customFormat="1" ht="15">
      <c r="G79" s="34"/>
    </row>
    <row r="80" s="33" customFormat="1" ht="15">
      <c r="G80" s="34"/>
    </row>
    <row r="81" s="33" customFormat="1" ht="15">
      <c r="G81" s="34"/>
    </row>
    <row r="82" s="33" customFormat="1" ht="15">
      <c r="G82" s="34"/>
    </row>
    <row r="83" s="33" customFormat="1" ht="15">
      <c r="G83" s="34"/>
    </row>
    <row r="84" s="33" customFormat="1" ht="15">
      <c r="G84" s="34"/>
    </row>
    <row r="85" s="33" customFormat="1" ht="15">
      <c r="G85" s="34"/>
    </row>
    <row r="86" s="33" customFormat="1" ht="15">
      <c r="G86" s="34"/>
    </row>
    <row r="87" s="33" customFormat="1" ht="15">
      <c r="G87" s="34"/>
    </row>
    <row r="88" s="33" customFormat="1" ht="15">
      <c r="G88" s="34"/>
    </row>
    <row r="89" s="33" customFormat="1" ht="15">
      <c r="G89" s="34"/>
    </row>
    <row r="90" s="33" customFormat="1" ht="15">
      <c r="G90" s="34"/>
    </row>
    <row r="91" s="33" customFormat="1" ht="15">
      <c r="G91" s="34"/>
    </row>
    <row r="92" s="33" customFormat="1" ht="15">
      <c r="G92" s="34"/>
    </row>
    <row r="93" s="33" customFormat="1" ht="15">
      <c r="G93" s="34"/>
    </row>
    <row r="94" s="33" customFormat="1" ht="15">
      <c r="G94" s="34"/>
    </row>
    <row r="95" s="33" customFormat="1" ht="15">
      <c r="G95" s="34"/>
    </row>
    <row r="96" s="33" customFormat="1" ht="15">
      <c r="G96" s="34"/>
    </row>
    <row r="97" s="33" customFormat="1" ht="15">
      <c r="G97" s="34"/>
    </row>
    <row r="98" s="33" customFormat="1" ht="15">
      <c r="G98" s="34"/>
    </row>
    <row r="99" s="33" customFormat="1" ht="15">
      <c r="G99" s="34"/>
    </row>
    <row r="100" s="33" customFormat="1" ht="15">
      <c r="G100" s="34"/>
    </row>
    <row r="101" s="33" customFormat="1" ht="15">
      <c r="G101" s="34"/>
    </row>
    <row r="102" s="33" customFormat="1" ht="15">
      <c r="G102" s="34"/>
    </row>
    <row r="103" s="33" customFormat="1" ht="15">
      <c r="G103" s="34"/>
    </row>
    <row r="104" s="33" customFormat="1" ht="15">
      <c r="G104" s="34"/>
    </row>
    <row r="105" s="33" customFormat="1" ht="15">
      <c r="G105" s="34"/>
    </row>
    <row r="106" s="33" customFormat="1" ht="15">
      <c r="G106" s="34"/>
    </row>
    <row r="107" s="33" customFormat="1" ht="15">
      <c r="G107" s="34"/>
    </row>
    <row r="108" s="33" customFormat="1" ht="15">
      <c r="G108" s="34"/>
    </row>
    <row r="109" s="33" customFormat="1" ht="15">
      <c r="G109" s="34"/>
    </row>
    <row r="110" s="33" customFormat="1" ht="15">
      <c r="G110" s="34"/>
    </row>
    <row r="111" s="33" customFormat="1" ht="15">
      <c r="G111" s="34"/>
    </row>
    <row r="112" s="33" customFormat="1" ht="15">
      <c r="G112" s="34"/>
    </row>
    <row r="113" s="33" customFormat="1" ht="15">
      <c r="G113" s="34"/>
    </row>
    <row r="114" s="33" customFormat="1" ht="15">
      <c r="G114" s="34"/>
    </row>
    <row r="115" s="33" customFormat="1" ht="15">
      <c r="G115" s="34"/>
    </row>
  </sheetData>
  <sheetProtection password="C491" sheet="1" formatCells="0"/>
  <mergeCells count="45">
    <mergeCell ref="H9:I9"/>
    <mergeCell ref="I2:J2"/>
    <mergeCell ref="F7:H7"/>
    <mergeCell ref="I5:J5"/>
    <mergeCell ref="I6:J6"/>
    <mergeCell ref="I7:J7"/>
    <mergeCell ref="F2:H2"/>
    <mergeCell ref="F5:H5"/>
    <mergeCell ref="F6:H6"/>
    <mergeCell ref="B8:C8"/>
    <mergeCell ref="F8:G8"/>
    <mergeCell ref="H8:I8"/>
    <mergeCell ref="B21:C21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F9:G9"/>
    <mergeCell ref="B34:C34"/>
    <mergeCell ref="B35:C35"/>
    <mergeCell ref="B33:C33"/>
    <mergeCell ref="B22:C22"/>
    <mergeCell ref="B23:C23"/>
    <mergeCell ref="B24:C24"/>
    <mergeCell ref="B25:C25"/>
    <mergeCell ref="B26:C26"/>
    <mergeCell ref="B27:C27"/>
    <mergeCell ref="B28:C28"/>
    <mergeCell ref="D38:H38"/>
    <mergeCell ref="F37:H37"/>
    <mergeCell ref="I37:J37"/>
    <mergeCell ref="B29:C29"/>
    <mergeCell ref="B30:C30"/>
    <mergeCell ref="B31:C31"/>
    <mergeCell ref="B32:C32"/>
    <mergeCell ref="D36:G36"/>
    <mergeCell ref="H36:I36"/>
    <mergeCell ref="B36:C36"/>
  </mergeCells>
  <dataValidations count="4">
    <dataValidation errorStyle="information" type="date" operator="greaterThanOrEqual" allowBlank="1" showInputMessage="1" showErrorMessage="1" error="Compruebe datos fecha entrada" sqref="H9:I9">
      <formula1>F9</formula1>
    </dataValidation>
    <dataValidation type="list" allowBlank="1" showInputMessage="1" showErrorMessage="1" sqref="B11:B35">
      <formula1>Referencia</formula1>
    </dataValidation>
    <dataValidation type="list" allowBlank="1" showInputMessage="1" showErrorMessage="1" sqref="I2:J2">
      <formula1>Código_cliente</formula1>
    </dataValidation>
    <dataValidation errorStyle="information" operator="greaterThanOrEqual" allowBlank="1" showInputMessage="1" error="Compruebe datos fecha entrada" sqref="J9"/>
  </dataValidations>
  <hyperlinks>
    <hyperlink ref="D38:H38" r:id="rId1" display="http://www.modelines.com/factura-hotel-en-hoja-de-excel/"/>
  </hyperlinks>
  <printOptions/>
  <pageMargins left="0.5905511811023622" right="0.1968503937007874" top="0.7480314960629921" bottom="0.984251968503937" header="0" footer="0"/>
  <pageSetup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F21"/>
  <sheetViews>
    <sheetView zoomScalePageLayoutView="0" workbookViewId="0" topLeftCell="A1">
      <selection activeCell="C13" sqref="C13"/>
    </sheetView>
  </sheetViews>
  <sheetFormatPr defaultColWidth="11.421875" defaultRowHeight="15"/>
  <cols>
    <col min="1" max="1" width="38.57421875" style="0" customWidth="1"/>
    <col min="2" max="2" width="14.57421875" style="99" customWidth="1"/>
    <col min="3" max="3" width="12.140625" style="0" customWidth="1"/>
    <col min="6" max="6" width="16.140625" style="0" customWidth="1"/>
  </cols>
  <sheetData>
    <row r="1" spans="1:6" ht="15">
      <c r="A1" s="43" t="s">
        <v>8</v>
      </c>
      <c r="B1" s="97" t="s">
        <v>9</v>
      </c>
      <c r="C1" s="45" t="s">
        <v>10</v>
      </c>
      <c r="D1" s="10" t="s">
        <v>11</v>
      </c>
      <c r="E1" s="11" t="s">
        <v>12</v>
      </c>
      <c r="F1" s="48" t="s">
        <v>79</v>
      </c>
    </row>
    <row r="2" spans="1:6" ht="15">
      <c r="A2" s="44" t="s">
        <v>14</v>
      </c>
      <c r="B2" s="98">
        <v>125</v>
      </c>
      <c r="C2" s="46">
        <v>0.08</v>
      </c>
      <c r="D2" s="16">
        <v>0.05</v>
      </c>
      <c r="E2" s="47"/>
      <c r="F2" s="49" t="str">
        <f>Factura!I2</f>
        <v>modelines-1</v>
      </c>
    </row>
    <row r="3" spans="1:4" ht="15">
      <c r="A3" s="44" t="s">
        <v>17</v>
      </c>
      <c r="B3" s="98">
        <v>105</v>
      </c>
      <c r="C3" s="46">
        <v>0.08</v>
      </c>
      <c r="D3" s="16">
        <v>0.02</v>
      </c>
    </row>
    <row r="4" spans="1:4" ht="15">
      <c r="A4" s="55" t="s">
        <v>83</v>
      </c>
      <c r="B4" s="98">
        <v>115</v>
      </c>
      <c r="C4" s="46">
        <v>0.08</v>
      </c>
      <c r="D4" s="16">
        <v>0.02</v>
      </c>
    </row>
    <row r="5" spans="1:4" ht="15">
      <c r="A5" s="17" t="s">
        <v>18</v>
      </c>
      <c r="B5" s="98">
        <v>80</v>
      </c>
      <c r="C5" s="46">
        <v>0.08</v>
      </c>
      <c r="D5" s="16">
        <v>0.02</v>
      </c>
    </row>
    <row r="6" spans="1:4" ht="15">
      <c r="A6" s="17" t="s">
        <v>82</v>
      </c>
      <c r="B6" s="98">
        <v>60</v>
      </c>
      <c r="C6" s="46">
        <v>0.08</v>
      </c>
      <c r="D6" s="16">
        <v>0.02</v>
      </c>
    </row>
    <row r="7" spans="1:4" ht="15">
      <c r="A7" s="17" t="s">
        <v>84</v>
      </c>
      <c r="B7" s="98">
        <v>45</v>
      </c>
      <c r="C7" s="46">
        <v>0.08</v>
      </c>
      <c r="D7" s="16">
        <v>0.02</v>
      </c>
    </row>
    <row r="8" spans="1:4" ht="15">
      <c r="A8" s="17" t="s">
        <v>85</v>
      </c>
      <c r="B8" s="98">
        <v>350</v>
      </c>
      <c r="C8" s="46">
        <v>0.08</v>
      </c>
      <c r="D8" s="16">
        <v>0.05</v>
      </c>
    </row>
    <row r="9" spans="1:4" ht="15">
      <c r="A9" s="17" t="s">
        <v>15</v>
      </c>
      <c r="B9" s="98">
        <v>4</v>
      </c>
      <c r="C9" s="46">
        <v>0.08</v>
      </c>
      <c r="D9" s="16">
        <v>0</v>
      </c>
    </row>
    <row r="10" spans="1:4" ht="15">
      <c r="A10" s="17" t="s">
        <v>16</v>
      </c>
      <c r="B10" s="98">
        <v>5</v>
      </c>
      <c r="C10" s="46">
        <v>0.08</v>
      </c>
      <c r="D10" s="16">
        <v>0</v>
      </c>
    </row>
    <row r="11" spans="1:4" ht="15">
      <c r="A11" s="44" t="s">
        <v>39</v>
      </c>
      <c r="B11" s="98">
        <v>11</v>
      </c>
      <c r="C11" s="46">
        <v>0.08</v>
      </c>
      <c r="D11" s="16">
        <v>0</v>
      </c>
    </row>
    <row r="12" spans="1:4" ht="15">
      <c r="A12" s="44"/>
      <c r="B12" s="98">
        <v>8</v>
      </c>
      <c r="C12" s="46">
        <v>0.08</v>
      </c>
      <c r="D12" s="16">
        <v>0</v>
      </c>
    </row>
    <row r="13" spans="1:4" ht="15">
      <c r="A13" s="44"/>
      <c r="B13" s="98">
        <v>4</v>
      </c>
      <c r="C13" s="46">
        <v>0.08</v>
      </c>
      <c r="D13" s="16">
        <v>0</v>
      </c>
    </row>
    <row r="14" spans="1:4" ht="15">
      <c r="A14" s="44"/>
      <c r="B14" s="98"/>
      <c r="C14" s="46"/>
      <c r="D14" s="16"/>
    </row>
    <row r="15" spans="1:4" ht="15">
      <c r="A15" s="44"/>
      <c r="B15" s="98"/>
      <c r="C15" s="46"/>
      <c r="D15" s="16"/>
    </row>
    <row r="16" spans="1:4" ht="15">
      <c r="A16" s="44"/>
      <c r="B16" s="98"/>
      <c r="C16" s="46"/>
      <c r="D16" s="16"/>
    </row>
    <row r="17" spans="1:4" ht="15">
      <c r="A17" s="44"/>
      <c r="B17" s="98"/>
      <c r="C17" s="46"/>
      <c r="D17" s="16"/>
    </row>
    <row r="18" spans="1:4" ht="15">
      <c r="A18" s="44"/>
      <c r="B18" s="98"/>
      <c r="C18" s="46"/>
      <c r="D18" s="16"/>
    </row>
    <row r="19" spans="1:4" ht="15">
      <c r="A19" s="44"/>
      <c r="B19" s="98"/>
      <c r="C19" s="46"/>
      <c r="D19" s="16"/>
    </row>
    <row r="20" ht="15">
      <c r="A20" s="44"/>
    </row>
    <row r="21" ht="15">
      <c r="A21" s="44"/>
    </row>
  </sheetData>
  <sheetProtection/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F15"/>
  <sheetViews>
    <sheetView zoomScalePageLayoutView="0" workbookViewId="0" topLeftCell="A1">
      <selection activeCell="C15" sqref="C15"/>
    </sheetView>
  </sheetViews>
  <sheetFormatPr defaultColWidth="11.421875" defaultRowHeight="15"/>
  <cols>
    <col min="1" max="1" width="20.57421875" style="0" customWidth="1"/>
    <col min="2" max="2" width="16.28125" style="0" customWidth="1"/>
    <col min="3" max="3" width="19.8515625" style="0" customWidth="1"/>
    <col min="5" max="5" width="16.00390625" style="0" customWidth="1"/>
  </cols>
  <sheetData>
    <row r="1" spans="1:6" ht="15">
      <c r="A1" s="11" t="s">
        <v>31</v>
      </c>
      <c r="B1" s="12" t="s">
        <v>32</v>
      </c>
      <c r="C1" s="13" t="s">
        <v>35</v>
      </c>
      <c r="D1" s="11" t="s">
        <v>36</v>
      </c>
      <c r="E1" s="14" t="s">
        <v>0</v>
      </c>
      <c r="F1" s="15" t="s">
        <v>13</v>
      </c>
    </row>
    <row r="2" spans="1:6" ht="15">
      <c r="A2" t="s">
        <v>27</v>
      </c>
      <c r="B2" t="s">
        <v>33</v>
      </c>
      <c r="C2" t="s">
        <v>29</v>
      </c>
      <c r="D2" t="s">
        <v>28</v>
      </c>
      <c r="E2">
        <v>123456790</v>
      </c>
      <c r="F2" t="s">
        <v>37</v>
      </c>
    </row>
    <row r="3" spans="1:6" ht="15">
      <c r="A3" t="s">
        <v>41</v>
      </c>
      <c r="B3" t="s">
        <v>34</v>
      </c>
      <c r="C3" t="s">
        <v>30</v>
      </c>
      <c r="D3" t="s">
        <v>28</v>
      </c>
      <c r="E3">
        <v>123456790</v>
      </c>
      <c r="F3" t="s">
        <v>37</v>
      </c>
    </row>
    <row r="4" spans="1:6" ht="15">
      <c r="A4" t="s">
        <v>42</v>
      </c>
      <c r="B4" t="s">
        <v>43</v>
      </c>
      <c r="C4" t="s">
        <v>44</v>
      </c>
      <c r="D4" t="s">
        <v>45</v>
      </c>
      <c r="E4">
        <v>123456789</v>
      </c>
      <c r="F4" t="s">
        <v>37</v>
      </c>
    </row>
    <row r="5" spans="1:6" ht="15">
      <c r="A5" t="s">
        <v>46</v>
      </c>
      <c r="B5" t="s">
        <v>47</v>
      </c>
      <c r="C5" t="s">
        <v>48</v>
      </c>
      <c r="D5" t="s">
        <v>45</v>
      </c>
      <c r="E5">
        <v>123456790</v>
      </c>
      <c r="F5" t="s">
        <v>37</v>
      </c>
    </row>
    <row r="6" spans="1:6" ht="15">
      <c r="A6" t="s">
        <v>49</v>
      </c>
      <c r="B6" t="s">
        <v>50</v>
      </c>
      <c r="C6" t="s">
        <v>51</v>
      </c>
      <c r="D6" t="s">
        <v>45</v>
      </c>
      <c r="E6">
        <v>123456791</v>
      </c>
      <c r="F6" t="s">
        <v>37</v>
      </c>
    </row>
    <row r="7" spans="1:6" ht="15">
      <c r="A7" t="s">
        <v>52</v>
      </c>
      <c r="B7" t="s">
        <v>53</v>
      </c>
      <c r="C7" t="s">
        <v>54</v>
      </c>
      <c r="D7" t="s">
        <v>45</v>
      </c>
      <c r="E7">
        <v>123456792</v>
      </c>
      <c r="F7" t="s">
        <v>37</v>
      </c>
    </row>
    <row r="8" spans="1:6" ht="15">
      <c r="A8" t="s">
        <v>55</v>
      </c>
      <c r="B8" t="s">
        <v>56</v>
      </c>
      <c r="C8" t="s">
        <v>57</v>
      </c>
      <c r="D8" t="s">
        <v>45</v>
      </c>
      <c r="E8">
        <v>123456793</v>
      </c>
      <c r="F8" t="s">
        <v>37</v>
      </c>
    </row>
    <row r="9" spans="1:6" ht="15">
      <c r="A9" t="s">
        <v>58</v>
      </c>
      <c r="B9" t="s">
        <v>59</v>
      </c>
      <c r="C9" t="s">
        <v>60</v>
      </c>
      <c r="D9" t="s">
        <v>45</v>
      </c>
      <c r="E9">
        <v>123456794</v>
      </c>
      <c r="F9" t="s">
        <v>37</v>
      </c>
    </row>
    <row r="10" spans="1:6" ht="15">
      <c r="A10" t="s">
        <v>61</v>
      </c>
      <c r="B10" t="s">
        <v>62</v>
      </c>
      <c r="C10" t="s">
        <v>63</v>
      </c>
      <c r="D10" t="s">
        <v>45</v>
      </c>
      <c r="E10">
        <v>123456795</v>
      </c>
      <c r="F10" t="s">
        <v>37</v>
      </c>
    </row>
    <row r="11" spans="1:6" ht="15">
      <c r="A11" t="s">
        <v>64</v>
      </c>
      <c r="B11" t="s">
        <v>65</v>
      </c>
      <c r="C11" t="s">
        <v>66</v>
      </c>
      <c r="D11" t="s">
        <v>45</v>
      </c>
      <c r="E11">
        <v>123456796</v>
      </c>
      <c r="F11" t="s">
        <v>37</v>
      </c>
    </row>
    <row r="12" spans="1:6" ht="15">
      <c r="A12" t="s">
        <v>67</v>
      </c>
      <c r="B12" t="s">
        <v>68</v>
      </c>
      <c r="C12" t="s">
        <v>69</v>
      </c>
      <c r="D12" t="s">
        <v>45</v>
      </c>
      <c r="E12">
        <v>123456797</v>
      </c>
      <c r="F12" t="s">
        <v>37</v>
      </c>
    </row>
    <row r="13" spans="1:6" ht="15">
      <c r="A13" t="s">
        <v>70</v>
      </c>
      <c r="B13" t="s">
        <v>71</v>
      </c>
      <c r="C13" t="s">
        <v>72</v>
      </c>
      <c r="D13" t="s">
        <v>45</v>
      </c>
      <c r="E13">
        <v>123456798</v>
      </c>
      <c r="F13" t="s">
        <v>37</v>
      </c>
    </row>
    <row r="14" spans="1:6" ht="15">
      <c r="A14" t="s">
        <v>73</v>
      </c>
      <c r="B14" t="s">
        <v>74</v>
      </c>
      <c r="C14" t="s">
        <v>75</v>
      </c>
      <c r="D14" t="s">
        <v>45</v>
      </c>
      <c r="E14">
        <v>123456799</v>
      </c>
      <c r="F14" t="s">
        <v>37</v>
      </c>
    </row>
    <row r="15" spans="1:6" ht="15">
      <c r="A15" t="s">
        <v>76</v>
      </c>
      <c r="B15" t="s">
        <v>77</v>
      </c>
      <c r="C15" t="s">
        <v>78</v>
      </c>
      <c r="D15" t="s">
        <v>45</v>
      </c>
      <c r="E15">
        <v>123456800</v>
      </c>
      <c r="F15" t="s">
        <v>37</v>
      </c>
    </row>
  </sheetData>
  <sheetProtection deleteColumn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Linwind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factura hotel</dc:subject>
  <dc:creator>Linwind</dc:creator>
  <cp:keywords/>
  <dc:description/>
  <cp:lastModifiedBy>A-Dacosta</cp:lastModifiedBy>
  <dcterms:created xsi:type="dcterms:W3CDTF">2010-01-16T12:27:51Z</dcterms:created>
  <dcterms:modified xsi:type="dcterms:W3CDTF">2012-02-04T09:28:20Z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