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491" lockStructure="1" lockWindows="1"/>
  <bookViews>
    <workbookView xWindow="240" yWindow="45" windowWidth="24780" windowHeight="12165"/>
  </bookViews>
  <sheets>
    <sheet name="Calendario" sheetId="1" r:id="rId1"/>
    <sheet name="Anomastica" sheetId="2" state="hidden" r:id="rId2"/>
    <sheet name="Fórmulas" sheetId="4" state="hidden" r:id="rId3"/>
  </sheets>
  <definedNames>
    <definedName name="ANUAL">Calendario!$O$2</definedName>
    <definedName name="_xlnm.Print_Area" localSheetId="0">Calendario!$B$2:$X$337</definedName>
    <definedName name="Festivos">Anomastica!$F$3:$F$16</definedName>
    <definedName name="MES" localSheetId="0">Calendario!$B$5</definedName>
  </definedNames>
  <calcPr calcId="145621"/>
</workbook>
</file>

<file path=xl/calcChain.xml><?xml version="1.0" encoding="utf-8"?>
<calcChain xmlns="http://schemas.openxmlformats.org/spreadsheetml/2006/main">
  <c r="J15" i="2" l="1"/>
  <c r="B5" i="4" l="1"/>
  <c r="C5" i="4" s="1"/>
  <c r="D5" i="4" s="1"/>
  <c r="B4" i="4"/>
  <c r="C4" i="4" s="1"/>
  <c r="D4" i="4" s="1"/>
  <c r="B3" i="4"/>
  <c r="C3" i="4" s="1"/>
  <c r="D3" i="4" s="1"/>
  <c r="B2" i="4"/>
  <c r="D2" i="4" s="1"/>
  <c r="C2" i="4" l="1"/>
  <c r="B312" i="1" l="1"/>
  <c r="C310" i="1"/>
  <c r="B284" i="1"/>
  <c r="B256" i="1"/>
  <c r="B228" i="1"/>
  <c r="B200" i="1"/>
  <c r="B172" i="1"/>
  <c r="B144" i="1"/>
  <c r="B116" i="1"/>
  <c r="B88" i="1"/>
  <c r="B60" i="1"/>
  <c r="B32" i="1"/>
  <c r="B4" i="1"/>
  <c r="B5" i="1" s="1"/>
  <c r="A64" i="2"/>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J23" i="2"/>
  <c r="L23" i="2" s="1"/>
  <c r="J22" i="2"/>
  <c r="L22" i="2" s="1"/>
  <c r="J21" i="2"/>
  <c r="L21" i="2" s="1"/>
  <c r="J20" i="2"/>
  <c r="L20" i="2" s="1"/>
  <c r="J19" i="2"/>
  <c r="L19" i="2" s="1"/>
  <c r="J18" i="2"/>
  <c r="L18" i="2" s="1"/>
  <c r="J17" i="2"/>
  <c r="L17" i="2" s="1"/>
  <c r="J16" i="2"/>
  <c r="L16" i="2" s="1"/>
  <c r="F16" i="2"/>
  <c r="H16" i="2" s="1"/>
  <c r="L15" i="2"/>
  <c r="F15" i="2"/>
  <c r="H15" i="2" s="1"/>
  <c r="J14" i="2"/>
  <c r="L14" i="2" s="1"/>
  <c r="F14" i="2"/>
  <c r="H14" i="2" s="1"/>
  <c r="J13" i="2"/>
  <c r="L13" i="2" s="1"/>
  <c r="F13" i="2"/>
  <c r="H13" i="2" s="1"/>
  <c r="J12" i="2"/>
  <c r="L12" i="2" s="1"/>
  <c r="F12" i="2"/>
  <c r="H12" i="2" s="1"/>
  <c r="J11" i="2"/>
  <c r="L11" i="2" s="1"/>
  <c r="F11" i="2"/>
  <c r="H11" i="2" s="1"/>
  <c r="J10" i="2"/>
  <c r="L10" i="2" s="1"/>
  <c r="F10" i="2"/>
  <c r="H10" i="2" s="1"/>
  <c r="J9" i="2"/>
  <c r="L9" i="2" s="1"/>
  <c r="F9" i="2"/>
  <c r="H9" i="2" s="1"/>
  <c r="J8" i="2"/>
  <c r="L8" i="2" s="1"/>
  <c r="F8" i="2"/>
  <c r="H8" i="2" s="1"/>
  <c r="J7" i="2"/>
  <c r="L7" i="2" s="1"/>
  <c r="F7" i="2"/>
  <c r="H7" i="2" s="1"/>
  <c r="J6" i="2"/>
  <c r="L6" i="2" s="1"/>
  <c r="F6" i="2"/>
  <c r="H6" i="2" s="1"/>
  <c r="J5" i="2"/>
  <c r="L5" i="2" s="1"/>
  <c r="F5" i="2"/>
  <c r="H5" i="2" s="1"/>
  <c r="J4" i="2"/>
  <c r="L4" i="2" s="1"/>
  <c r="F4" i="2"/>
  <c r="H4" i="2" s="1"/>
  <c r="J3" i="2"/>
  <c r="L3" i="2" s="1"/>
  <c r="F3" i="2"/>
  <c r="H3" i="2" s="1"/>
  <c r="J2" i="2"/>
  <c r="L2" i="2" s="1"/>
  <c r="A2" i="2"/>
  <c r="A3" i="2" s="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C60" i="1" l="1"/>
  <c r="F60" i="1" s="1"/>
  <c r="I60" i="1" s="1"/>
  <c r="L60" i="1" s="1"/>
  <c r="O60" i="1" s="1"/>
  <c r="R60" i="1" s="1"/>
  <c r="R61" i="1" s="1"/>
  <c r="C4" i="1"/>
  <c r="F4" i="1" s="1"/>
  <c r="F5" i="1" s="1"/>
  <c r="C32" i="1"/>
  <c r="F32" i="1" s="1"/>
  <c r="I32" i="1" s="1"/>
  <c r="I33" i="1" s="1"/>
  <c r="C228" i="1"/>
  <c r="I2" i="1"/>
  <c r="B61" i="1"/>
  <c r="C58" i="1" s="1"/>
  <c r="C88" i="1"/>
  <c r="B117" i="1"/>
  <c r="C114" i="1" s="1"/>
  <c r="B33" i="1"/>
  <c r="C30" i="1" s="1"/>
  <c r="B89" i="1"/>
  <c r="C86" i="1" s="1"/>
  <c r="C116" i="1"/>
  <c r="C144" i="1"/>
  <c r="F144" i="1" s="1"/>
  <c r="I144" i="1" s="1"/>
  <c r="L144" i="1" s="1"/>
  <c r="O144" i="1" s="1"/>
  <c r="R144" i="1" s="1"/>
  <c r="U144" i="1" s="1"/>
  <c r="B201" i="1"/>
  <c r="C198" i="1" s="1"/>
  <c r="B173" i="1"/>
  <c r="C170" i="1" s="1"/>
  <c r="C200" i="1"/>
  <c r="B145" i="1"/>
  <c r="C142" i="1" s="1"/>
  <c r="C172" i="1"/>
  <c r="B229" i="1"/>
  <c r="C226" i="1" s="1"/>
  <c r="B257" i="1"/>
  <c r="C254" i="1" s="1"/>
  <c r="C256" i="1"/>
  <c r="B285" i="1"/>
  <c r="C282" i="1" s="1"/>
  <c r="C284" i="1"/>
  <c r="C312" i="1"/>
  <c r="F312" i="1" s="1"/>
  <c r="I312" i="1" s="1"/>
  <c r="L312" i="1" s="1"/>
  <c r="O312" i="1" s="1"/>
  <c r="R312" i="1" s="1"/>
  <c r="U312" i="1" s="1"/>
  <c r="C314" i="1" s="1"/>
  <c r="F314" i="1" s="1"/>
  <c r="I314" i="1" s="1"/>
  <c r="L314" i="1" s="1"/>
  <c r="O314" i="1" s="1"/>
  <c r="R314" i="1" s="1"/>
  <c r="U314" i="1" s="1"/>
  <c r="C316" i="1" s="1"/>
  <c r="F316" i="1" s="1"/>
  <c r="I316" i="1" s="1"/>
  <c r="L316" i="1" s="1"/>
  <c r="O316" i="1" s="1"/>
  <c r="R316" i="1" s="1"/>
  <c r="U316" i="1" s="1"/>
  <c r="C318" i="1" s="1"/>
  <c r="F318" i="1" s="1"/>
  <c r="I318" i="1" s="1"/>
  <c r="L318" i="1" s="1"/>
  <c r="O318" i="1" s="1"/>
  <c r="R318" i="1" s="1"/>
  <c r="U318" i="1" s="1"/>
  <c r="C320" i="1" s="1"/>
  <c r="F320" i="1" s="1"/>
  <c r="I320" i="1" s="1"/>
  <c r="L320" i="1" s="1"/>
  <c r="O320" i="1" s="1"/>
  <c r="R320" i="1" s="1"/>
  <c r="U320" i="1" s="1"/>
  <c r="C322" i="1" s="1"/>
  <c r="F322" i="1" s="1"/>
  <c r="I322" i="1" s="1"/>
  <c r="L322" i="1" s="1"/>
  <c r="O322" i="1" s="1"/>
  <c r="R322" i="1" s="1"/>
  <c r="U322" i="1" s="1"/>
  <c r="U323" i="1" s="1"/>
  <c r="D324" i="1"/>
  <c r="P324" i="1"/>
  <c r="U60" i="1" l="1"/>
  <c r="U61" i="1" s="1"/>
  <c r="F61" i="1"/>
  <c r="I61" i="1"/>
  <c r="C61" i="1"/>
  <c r="I4" i="1"/>
  <c r="I5" i="1" s="1"/>
  <c r="L61" i="1"/>
  <c r="O61" i="1"/>
  <c r="L32" i="1"/>
  <c r="L33" i="1" s="1"/>
  <c r="C33" i="1"/>
  <c r="F284" i="1"/>
  <c r="C285" i="1"/>
  <c r="F256" i="1"/>
  <c r="C257" i="1"/>
  <c r="C146" i="1"/>
  <c r="U145" i="1"/>
  <c r="F317" i="1"/>
  <c r="L321" i="1"/>
  <c r="O313" i="1"/>
  <c r="U317" i="1"/>
  <c r="F323" i="1"/>
  <c r="I315" i="1"/>
  <c r="O319" i="1"/>
  <c r="C317" i="1"/>
  <c r="I321" i="1"/>
  <c r="L145" i="1"/>
  <c r="F200" i="1"/>
  <c r="C201" i="1"/>
  <c r="F116" i="1"/>
  <c r="C117" i="1"/>
  <c r="F88" i="1"/>
  <c r="C89" i="1"/>
  <c r="L313" i="1"/>
  <c r="R317" i="1"/>
  <c r="C323" i="1"/>
  <c r="F315" i="1"/>
  <c r="L319" i="1"/>
  <c r="R323" i="1"/>
  <c r="U315" i="1"/>
  <c r="F321" i="1"/>
  <c r="I313" i="1"/>
  <c r="O317" i="1"/>
  <c r="U321" i="1"/>
  <c r="F145" i="1"/>
  <c r="C315" i="1"/>
  <c r="I319" i="1"/>
  <c r="O323" i="1"/>
  <c r="R315" i="1"/>
  <c r="C321" i="1"/>
  <c r="F313" i="1"/>
  <c r="L317" i="1"/>
  <c r="R321" i="1"/>
  <c r="U313" i="1"/>
  <c r="F319" i="1"/>
  <c r="L323" i="1"/>
  <c r="C145" i="1"/>
  <c r="R145" i="1"/>
  <c r="F172" i="1"/>
  <c r="C173" i="1"/>
  <c r="O315" i="1"/>
  <c r="U319" i="1"/>
  <c r="C313" i="1"/>
  <c r="I317" i="1"/>
  <c r="O321" i="1"/>
  <c r="R313" i="1"/>
  <c r="C319" i="1"/>
  <c r="I323" i="1"/>
  <c r="L315" i="1"/>
  <c r="R319" i="1"/>
  <c r="F228" i="1"/>
  <c r="C229" i="1"/>
  <c r="O145" i="1"/>
  <c r="I145" i="1"/>
  <c r="Z6" i="1"/>
  <c r="C5" i="1"/>
  <c r="F33" i="1"/>
  <c r="O32" i="1"/>
  <c r="O33" i="1" s="1"/>
  <c r="L4" i="1"/>
  <c r="L5" i="1" s="1"/>
  <c r="D326" i="1" a="1"/>
  <c r="P326" i="1" a="1"/>
  <c r="D298" i="1" a="1"/>
  <c r="P296" i="1"/>
  <c r="D270" i="1" a="1"/>
  <c r="D296" i="1"/>
  <c r="P270" i="1" a="1"/>
  <c r="P268" i="1"/>
  <c r="P298" i="1" a="1"/>
  <c r="D268" i="1"/>
  <c r="D242" i="1" a="1"/>
  <c r="P214" i="1" a="1"/>
  <c r="P212" i="1"/>
  <c r="P240" i="1"/>
  <c r="D212" i="1"/>
  <c r="P242" i="1" a="1"/>
  <c r="D240" i="1"/>
  <c r="D186" i="1" a="1"/>
  <c r="D214" i="1" a="1"/>
  <c r="D158" i="1" a="1"/>
  <c r="P186" i="1" a="1"/>
  <c r="P158" i="1" a="1"/>
  <c r="P156" i="1"/>
  <c r="P184" i="1"/>
  <c r="D156" i="1"/>
  <c r="D184" i="1"/>
  <c r="D130" i="1" a="1"/>
  <c r="P130" i="1" a="1"/>
  <c r="D102" i="1" a="1"/>
  <c r="P74" i="1" a="1"/>
  <c r="P72" i="1"/>
  <c r="D44" i="1"/>
  <c r="P102" i="1" a="1"/>
  <c r="P100" i="1"/>
  <c r="D72" i="1"/>
  <c r="P128" i="1"/>
  <c r="D100" i="1"/>
  <c r="D46" i="1" a="1"/>
  <c r="P18" i="1" a="1"/>
  <c r="D128" i="1"/>
  <c r="D74" i="1" a="1"/>
  <c r="P46" i="1" a="1"/>
  <c r="P44" i="1"/>
  <c r="D18" i="1" a="1"/>
  <c r="P16" i="1"/>
  <c r="D16" i="1"/>
  <c r="C62" i="1" l="1"/>
  <c r="C63" i="1" s="1"/>
  <c r="I228" i="1"/>
  <c r="F229" i="1"/>
  <c r="I172" i="1"/>
  <c r="F173" i="1"/>
  <c r="I116" i="1"/>
  <c r="F117" i="1"/>
  <c r="I256" i="1"/>
  <c r="F257" i="1"/>
  <c r="I88" i="1"/>
  <c r="F89" i="1"/>
  <c r="I200" i="1"/>
  <c r="F201" i="1"/>
  <c r="F146" i="1"/>
  <c r="C147" i="1"/>
  <c r="I284" i="1"/>
  <c r="F285" i="1"/>
  <c r="R32" i="1"/>
  <c r="R33" i="1" s="1"/>
  <c r="O4" i="1"/>
  <c r="O5" i="1" s="1"/>
  <c r="T135" i="1"/>
  <c r="P135" i="1"/>
  <c r="S134" i="1"/>
  <c r="V133" i="1"/>
  <c r="S135" i="1"/>
  <c r="V134" i="1"/>
  <c r="R134" i="1"/>
  <c r="U133" i="1"/>
  <c r="Q133" i="1"/>
  <c r="T132" i="1"/>
  <c r="P132" i="1"/>
  <c r="S131" i="1"/>
  <c r="V130" i="1"/>
  <c r="V135" i="1"/>
  <c r="R135" i="1"/>
  <c r="U134" i="1"/>
  <c r="Q134" i="1"/>
  <c r="T133" i="1"/>
  <c r="P133" i="1"/>
  <c r="S132" i="1"/>
  <c r="V131" i="1"/>
  <c r="R131" i="1"/>
  <c r="U130" i="1"/>
  <c r="Q130" i="1"/>
  <c r="U135" i="1"/>
  <c r="Q135" i="1"/>
  <c r="T134" i="1"/>
  <c r="P134" i="1"/>
  <c r="S133" i="1"/>
  <c r="V132" i="1"/>
  <c r="R132" i="1"/>
  <c r="U131" i="1"/>
  <c r="Q131" i="1"/>
  <c r="T130" i="1"/>
  <c r="P130" i="1"/>
  <c r="T131" i="1"/>
  <c r="R133" i="1"/>
  <c r="P131" i="1"/>
  <c r="U132" i="1"/>
  <c r="S130" i="1"/>
  <c r="Q132" i="1"/>
  <c r="R130" i="1"/>
  <c r="T219" i="1"/>
  <c r="P219" i="1"/>
  <c r="S218" i="1"/>
  <c r="V217" i="1"/>
  <c r="R217" i="1"/>
  <c r="U216" i="1"/>
  <c r="Q216" i="1"/>
  <c r="T215" i="1"/>
  <c r="P215" i="1"/>
  <c r="S214" i="1"/>
  <c r="S219" i="1"/>
  <c r="V218" i="1"/>
  <c r="R218" i="1"/>
  <c r="U217" i="1"/>
  <c r="Q217" i="1"/>
  <c r="T216" i="1"/>
  <c r="P216" i="1"/>
  <c r="S215" i="1"/>
  <c r="V214" i="1"/>
  <c r="R214" i="1"/>
  <c r="V219" i="1"/>
  <c r="R219" i="1"/>
  <c r="U218" i="1"/>
  <c r="Q218" i="1"/>
  <c r="T217" i="1"/>
  <c r="P217" i="1"/>
  <c r="S216" i="1"/>
  <c r="V215" i="1"/>
  <c r="R215" i="1"/>
  <c r="U214" i="1"/>
  <c r="Q214" i="1"/>
  <c r="U219" i="1"/>
  <c r="Q219" i="1"/>
  <c r="T218" i="1"/>
  <c r="P218" i="1"/>
  <c r="S217" i="1"/>
  <c r="V216" i="1"/>
  <c r="R216" i="1"/>
  <c r="U215" i="1"/>
  <c r="Q215" i="1"/>
  <c r="T214" i="1"/>
  <c r="P214" i="1"/>
  <c r="T23" i="1"/>
  <c r="P23" i="1"/>
  <c r="S22" i="1"/>
  <c r="V21" i="1"/>
  <c r="R21" i="1"/>
  <c r="U20" i="1"/>
  <c r="Q20" i="1"/>
  <c r="T19" i="1"/>
  <c r="P19" i="1"/>
  <c r="S18" i="1"/>
  <c r="S23" i="1"/>
  <c r="V22" i="1"/>
  <c r="R22" i="1"/>
  <c r="U21" i="1"/>
  <c r="Q21" i="1"/>
  <c r="T20" i="1"/>
  <c r="P20" i="1"/>
  <c r="S19" i="1"/>
  <c r="V18" i="1"/>
  <c r="R18" i="1"/>
  <c r="Q23" i="1"/>
  <c r="P22" i="1"/>
  <c r="V20" i="1"/>
  <c r="U19" i="1"/>
  <c r="T18" i="1"/>
  <c r="V23" i="1"/>
  <c r="U22" i="1"/>
  <c r="T21" i="1"/>
  <c r="S20" i="1"/>
  <c r="R19" i="1"/>
  <c r="Q18" i="1"/>
  <c r="U23" i="1"/>
  <c r="T22" i="1"/>
  <c r="S21" i="1"/>
  <c r="R20" i="1"/>
  <c r="Q19" i="1"/>
  <c r="P18" i="1"/>
  <c r="R23" i="1"/>
  <c r="Q22" i="1"/>
  <c r="P21" i="1"/>
  <c r="V19" i="1"/>
  <c r="U18" i="1"/>
  <c r="I135" i="1"/>
  <c r="E135" i="1"/>
  <c r="H134" i="1"/>
  <c r="D134" i="1"/>
  <c r="G133" i="1"/>
  <c r="J132" i="1"/>
  <c r="F132" i="1"/>
  <c r="I131" i="1"/>
  <c r="E131" i="1"/>
  <c r="H130" i="1"/>
  <c r="D130" i="1"/>
  <c r="H135" i="1"/>
  <c r="D135" i="1"/>
  <c r="G134" i="1"/>
  <c r="J133" i="1"/>
  <c r="F133" i="1"/>
  <c r="I132" i="1"/>
  <c r="E132" i="1"/>
  <c r="H131" i="1"/>
  <c r="D131" i="1"/>
  <c r="G130" i="1"/>
  <c r="J134" i="1"/>
  <c r="I133" i="1"/>
  <c r="H132" i="1"/>
  <c r="G131" i="1"/>
  <c r="F130" i="1"/>
  <c r="J135" i="1"/>
  <c r="I134" i="1"/>
  <c r="H133" i="1"/>
  <c r="G132" i="1"/>
  <c r="F131" i="1"/>
  <c r="E130" i="1"/>
  <c r="G135" i="1"/>
  <c r="F134" i="1"/>
  <c r="E133" i="1"/>
  <c r="D132" i="1"/>
  <c r="J130" i="1"/>
  <c r="F135" i="1"/>
  <c r="E134" i="1"/>
  <c r="D133" i="1"/>
  <c r="J131" i="1"/>
  <c r="I130" i="1"/>
  <c r="G219" i="1"/>
  <c r="J218" i="1"/>
  <c r="F218" i="1"/>
  <c r="I217" i="1"/>
  <c r="E217" i="1"/>
  <c r="H216" i="1"/>
  <c r="D216" i="1"/>
  <c r="G215" i="1"/>
  <c r="J214" i="1"/>
  <c r="F214" i="1"/>
  <c r="J219" i="1"/>
  <c r="F219" i="1"/>
  <c r="I218" i="1"/>
  <c r="E218" i="1"/>
  <c r="H217" i="1"/>
  <c r="D217" i="1"/>
  <c r="G216" i="1"/>
  <c r="J215" i="1"/>
  <c r="F215" i="1"/>
  <c r="I214" i="1"/>
  <c r="E214" i="1"/>
  <c r="I219" i="1"/>
  <c r="E219" i="1"/>
  <c r="H218" i="1"/>
  <c r="D218" i="1"/>
  <c r="G217" i="1"/>
  <c r="J216" i="1"/>
  <c r="F216" i="1"/>
  <c r="I215" i="1"/>
  <c r="E215" i="1"/>
  <c r="H214" i="1"/>
  <c r="D214" i="1"/>
  <c r="H219" i="1"/>
  <c r="D219" i="1"/>
  <c r="G218" i="1"/>
  <c r="J217" i="1"/>
  <c r="F217" i="1"/>
  <c r="I216" i="1"/>
  <c r="E216" i="1"/>
  <c r="H215" i="1"/>
  <c r="D215" i="1"/>
  <c r="G214" i="1"/>
  <c r="I247" i="1"/>
  <c r="E247" i="1"/>
  <c r="H246" i="1"/>
  <c r="H247" i="1"/>
  <c r="D247" i="1"/>
  <c r="G247" i="1"/>
  <c r="G246" i="1"/>
  <c r="J245" i="1"/>
  <c r="F245" i="1"/>
  <c r="I244" i="1"/>
  <c r="E244" i="1"/>
  <c r="H243" i="1"/>
  <c r="D243" i="1"/>
  <c r="G242" i="1"/>
  <c r="F247" i="1"/>
  <c r="F246" i="1"/>
  <c r="I245" i="1"/>
  <c r="E245" i="1"/>
  <c r="H244" i="1"/>
  <c r="D244" i="1"/>
  <c r="G243" i="1"/>
  <c r="J242" i="1"/>
  <c r="F242" i="1"/>
  <c r="J246" i="1"/>
  <c r="E246" i="1"/>
  <c r="H245" i="1"/>
  <c r="D245" i="1"/>
  <c r="G244" i="1"/>
  <c r="J243" i="1"/>
  <c r="F243" i="1"/>
  <c r="I242" i="1"/>
  <c r="E242" i="1"/>
  <c r="J247" i="1"/>
  <c r="I246" i="1"/>
  <c r="D246" i="1"/>
  <c r="G245" i="1"/>
  <c r="J244" i="1"/>
  <c r="F244" i="1"/>
  <c r="I243" i="1"/>
  <c r="E243" i="1"/>
  <c r="H242" i="1"/>
  <c r="D242" i="1"/>
  <c r="U275" i="1"/>
  <c r="Q275" i="1"/>
  <c r="T274" i="1"/>
  <c r="P274" i="1"/>
  <c r="S273" i="1"/>
  <c r="V272" i="1"/>
  <c r="R272" i="1"/>
  <c r="U271" i="1"/>
  <c r="Q271" i="1"/>
  <c r="T270" i="1"/>
  <c r="P270" i="1"/>
  <c r="T275" i="1"/>
  <c r="P275" i="1"/>
  <c r="S274" i="1"/>
  <c r="V273" i="1"/>
  <c r="R273" i="1"/>
  <c r="U272" i="1"/>
  <c r="Q272" i="1"/>
  <c r="T271" i="1"/>
  <c r="P271" i="1"/>
  <c r="S270" i="1"/>
  <c r="S275" i="1"/>
  <c r="V274" i="1"/>
  <c r="R274" i="1"/>
  <c r="U273" i="1"/>
  <c r="Q273" i="1"/>
  <c r="T272" i="1"/>
  <c r="P272" i="1"/>
  <c r="S271" i="1"/>
  <c r="V270" i="1"/>
  <c r="R270" i="1"/>
  <c r="V275" i="1"/>
  <c r="R275" i="1"/>
  <c r="U274" i="1"/>
  <c r="Q274" i="1"/>
  <c r="T273" i="1"/>
  <c r="P273" i="1"/>
  <c r="S272" i="1"/>
  <c r="V271" i="1"/>
  <c r="R271" i="1"/>
  <c r="U270" i="1"/>
  <c r="Q270" i="1"/>
  <c r="I303" i="1"/>
  <c r="E303" i="1"/>
  <c r="H302" i="1"/>
  <c r="D302" i="1"/>
  <c r="G301" i="1"/>
  <c r="J300" i="1"/>
  <c r="F300" i="1"/>
  <c r="I299" i="1"/>
  <c r="E299" i="1"/>
  <c r="H298" i="1"/>
  <c r="D298" i="1"/>
  <c r="H303" i="1"/>
  <c r="D303" i="1"/>
  <c r="G302" i="1"/>
  <c r="J301" i="1"/>
  <c r="F301" i="1"/>
  <c r="I300" i="1"/>
  <c r="E300" i="1"/>
  <c r="H299" i="1"/>
  <c r="D299" i="1"/>
  <c r="G298" i="1"/>
  <c r="G303" i="1"/>
  <c r="F302" i="1"/>
  <c r="E301" i="1"/>
  <c r="D300" i="1"/>
  <c r="J298" i="1"/>
  <c r="F303" i="1"/>
  <c r="E302" i="1"/>
  <c r="D301" i="1"/>
  <c r="J299" i="1"/>
  <c r="I298" i="1"/>
  <c r="J302" i="1"/>
  <c r="I301" i="1"/>
  <c r="H300" i="1"/>
  <c r="G299" i="1"/>
  <c r="F298" i="1"/>
  <c r="J303" i="1"/>
  <c r="I302" i="1"/>
  <c r="H301" i="1"/>
  <c r="G300" i="1"/>
  <c r="F299" i="1"/>
  <c r="E298" i="1"/>
  <c r="G23" i="1"/>
  <c r="J22" i="1"/>
  <c r="F22" i="1"/>
  <c r="I21" i="1"/>
  <c r="E21" i="1"/>
  <c r="H20" i="1"/>
  <c r="D20" i="1"/>
  <c r="G19" i="1"/>
  <c r="J18" i="1"/>
  <c r="F18" i="1"/>
  <c r="J23" i="1"/>
  <c r="F23" i="1"/>
  <c r="I22" i="1"/>
  <c r="E22" i="1"/>
  <c r="H21" i="1"/>
  <c r="D21" i="1"/>
  <c r="G20" i="1"/>
  <c r="J19" i="1"/>
  <c r="F19" i="1"/>
  <c r="I18" i="1"/>
  <c r="E18" i="1"/>
  <c r="H23" i="1"/>
  <c r="G22" i="1"/>
  <c r="F21" i="1"/>
  <c r="E20" i="1"/>
  <c r="D19" i="1"/>
  <c r="E23" i="1"/>
  <c r="D22" i="1"/>
  <c r="J20" i="1"/>
  <c r="I19" i="1"/>
  <c r="H18" i="1"/>
  <c r="D23" i="1"/>
  <c r="J21" i="1"/>
  <c r="I20" i="1"/>
  <c r="H19" i="1"/>
  <c r="G18" i="1"/>
  <c r="I23" i="1"/>
  <c r="H22" i="1"/>
  <c r="G21" i="1"/>
  <c r="F20" i="1"/>
  <c r="E19" i="1"/>
  <c r="D18" i="1"/>
  <c r="V247" i="1"/>
  <c r="R247" i="1"/>
  <c r="U246" i="1"/>
  <c r="Q246" i="1"/>
  <c r="T245" i="1"/>
  <c r="P245" i="1"/>
  <c r="S244" i="1"/>
  <c r="V243" i="1"/>
  <c r="R243" i="1"/>
  <c r="U242" i="1"/>
  <c r="Q242" i="1"/>
  <c r="U247" i="1"/>
  <c r="Q247" i="1"/>
  <c r="T246" i="1"/>
  <c r="P246" i="1"/>
  <c r="S245" i="1"/>
  <c r="V244" i="1"/>
  <c r="R244" i="1"/>
  <c r="U243" i="1"/>
  <c r="Q243" i="1"/>
  <c r="T242" i="1"/>
  <c r="P242" i="1"/>
  <c r="P247" i="1"/>
  <c r="V245" i="1"/>
  <c r="U244" i="1"/>
  <c r="T243" i="1"/>
  <c r="S242" i="1"/>
  <c r="V246" i="1"/>
  <c r="U245" i="1"/>
  <c r="T244" i="1"/>
  <c r="S243" i="1"/>
  <c r="R242" i="1"/>
  <c r="T247" i="1"/>
  <c r="S246" i="1"/>
  <c r="R245" i="1"/>
  <c r="Q244" i="1"/>
  <c r="P243" i="1"/>
  <c r="S247" i="1"/>
  <c r="R246" i="1"/>
  <c r="Q245" i="1"/>
  <c r="P244" i="1"/>
  <c r="V242" i="1"/>
  <c r="S51" i="1"/>
  <c r="V50" i="1"/>
  <c r="R50" i="1"/>
  <c r="U49" i="1"/>
  <c r="Q49" i="1"/>
  <c r="T48" i="1"/>
  <c r="P48" i="1"/>
  <c r="S47" i="1"/>
  <c r="V46" i="1"/>
  <c r="R46" i="1"/>
  <c r="V51" i="1"/>
  <c r="R51" i="1"/>
  <c r="U50" i="1"/>
  <c r="Q50" i="1"/>
  <c r="T49" i="1"/>
  <c r="P49" i="1"/>
  <c r="S48" i="1"/>
  <c r="V47" i="1"/>
  <c r="R47" i="1"/>
  <c r="U46" i="1"/>
  <c r="Q46" i="1"/>
  <c r="U51" i="1"/>
  <c r="Q51" i="1"/>
  <c r="T50" i="1"/>
  <c r="P50" i="1"/>
  <c r="S49" i="1"/>
  <c r="V48" i="1"/>
  <c r="R48" i="1"/>
  <c r="U47" i="1"/>
  <c r="Q47" i="1"/>
  <c r="T46" i="1"/>
  <c r="P46" i="1"/>
  <c r="T51" i="1"/>
  <c r="P51" i="1"/>
  <c r="S50" i="1"/>
  <c r="V49" i="1"/>
  <c r="R49" i="1"/>
  <c r="U48" i="1"/>
  <c r="Q48" i="1"/>
  <c r="T47" i="1"/>
  <c r="P47" i="1"/>
  <c r="S46" i="1"/>
  <c r="J51" i="1"/>
  <c r="F51" i="1"/>
  <c r="I50" i="1"/>
  <c r="E50" i="1"/>
  <c r="H49" i="1"/>
  <c r="D49" i="1"/>
  <c r="G48" i="1"/>
  <c r="J47" i="1"/>
  <c r="F47" i="1"/>
  <c r="I46" i="1"/>
  <c r="E46" i="1"/>
  <c r="I51" i="1"/>
  <c r="E51" i="1"/>
  <c r="H50" i="1"/>
  <c r="D50" i="1"/>
  <c r="G49" i="1"/>
  <c r="J48" i="1"/>
  <c r="F48" i="1"/>
  <c r="I47" i="1"/>
  <c r="E47" i="1"/>
  <c r="H46" i="1"/>
  <c r="D46" i="1"/>
  <c r="H51" i="1"/>
  <c r="D51" i="1"/>
  <c r="G50" i="1"/>
  <c r="J49" i="1"/>
  <c r="F49" i="1"/>
  <c r="I48" i="1"/>
  <c r="E48" i="1"/>
  <c r="H47" i="1"/>
  <c r="D47" i="1"/>
  <c r="G46" i="1"/>
  <c r="G51" i="1"/>
  <c r="J50" i="1"/>
  <c r="F50" i="1"/>
  <c r="I49" i="1"/>
  <c r="E49" i="1"/>
  <c r="H48" i="1"/>
  <c r="D48" i="1"/>
  <c r="G47" i="1"/>
  <c r="J46" i="1"/>
  <c r="F46" i="1"/>
  <c r="T79" i="1"/>
  <c r="P79" i="1"/>
  <c r="S78" i="1"/>
  <c r="V77" i="1"/>
  <c r="R77" i="1"/>
  <c r="U76" i="1"/>
  <c r="Q76" i="1"/>
  <c r="T75" i="1"/>
  <c r="P75" i="1"/>
  <c r="S74" i="1"/>
  <c r="S79" i="1"/>
  <c r="V78" i="1"/>
  <c r="R78" i="1"/>
  <c r="U77" i="1"/>
  <c r="Q77" i="1"/>
  <c r="T76" i="1"/>
  <c r="P76" i="1"/>
  <c r="S75" i="1"/>
  <c r="V74" i="1"/>
  <c r="R74" i="1"/>
  <c r="V79" i="1"/>
  <c r="R79" i="1"/>
  <c r="U78" i="1"/>
  <c r="Q78" i="1"/>
  <c r="T77" i="1"/>
  <c r="P77" i="1"/>
  <c r="S76" i="1"/>
  <c r="V75" i="1"/>
  <c r="R75" i="1"/>
  <c r="U74" i="1"/>
  <c r="Q74" i="1"/>
  <c r="U79" i="1"/>
  <c r="Q79" i="1"/>
  <c r="T78" i="1"/>
  <c r="P78" i="1"/>
  <c r="S77" i="1"/>
  <c r="V76" i="1"/>
  <c r="R76" i="1"/>
  <c r="U75" i="1"/>
  <c r="Q75" i="1"/>
  <c r="T74" i="1"/>
  <c r="P74" i="1"/>
  <c r="U163" i="1"/>
  <c r="Q163" i="1"/>
  <c r="T162" i="1"/>
  <c r="P162" i="1"/>
  <c r="S161" i="1"/>
  <c r="V160" i="1"/>
  <c r="R160" i="1"/>
  <c r="U159" i="1"/>
  <c r="Q159" i="1"/>
  <c r="T158" i="1"/>
  <c r="P158" i="1"/>
  <c r="T163" i="1"/>
  <c r="P163" i="1"/>
  <c r="S162" i="1"/>
  <c r="V161" i="1"/>
  <c r="R161" i="1"/>
  <c r="U160" i="1"/>
  <c r="Q160" i="1"/>
  <c r="T159" i="1"/>
  <c r="P159" i="1"/>
  <c r="S158" i="1"/>
  <c r="S163" i="1"/>
  <c r="V162" i="1"/>
  <c r="R162" i="1"/>
  <c r="U161" i="1"/>
  <c r="Q161" i="1"/>
  <c r="T160" i="1"/>
  <c r="P160" i="1"/>
  <c r="S159" i="1"/>
  <c r="V158" i="1"/>
  <c r="R158" i="1"/>
  <c r="V163" i="1"/>
  <c r="R163" i="1"/>
  <c r="U162" i="1"/>
  <c r="Q162" i="1"/>
  <c r="T161" i="1"/>
  <c r="P161" i="1"/>
  <c r="S160" i="1"/>
  <c r="V159" i="1"/>
  <c r="R159" i="1"/>
  <c r="U158" i="1"/>
  <c r="Q158" i="1"/>
  <c r="H191" i="1"/>
  <c r="D191" i="1"/>
  <c r="G190" i="1"/>
  <c r="J189" i="1"/>
  <c r="F189" i="1"/>
  <c r="I188" i="1"/>
  <c r="E188" i="1"/>
  <c r="H187" i="1"/>
  <c r="D187" i="1"/>
  <c r="G186" i="1"/>
  <c r="G191" i="1"/>
  <c r="I190" i="1"/>
  <c r="D190" i="1"/>
  <c r="E189" i="1"/>
  <c r="G188" i="1"/>
  <c r="I187" i="1"/>
  <c r="J186" i="1"/>
  <c r="E186" i="1"/>
  <c r="F191" i="1"/>
  <c r="H190" i="1"/>
  <c r="I189" i="1"/>
  <c r="D189" i="1"/>
  <c r="F188" i="1"/>
  <c r="G187" i="1"/>
  <c r="I186" i="1"/>
  <c r="D186" i="1"/>
  <c r="J191" i="1"/>
  <c r="E191" i="1"/>
  <c r="F190" i="1"/>
  <c r="H189" i="1"/>
  <c r="J188" i="1"/>
  <c r="D188" i="1"/>
  <c r="F187" i="1"/>
  <c r="H186" i="1"/>
  <c r="I191" i="1"/>
  <c r="J190" i="1"/>
  <c r="E190" i="1"/>
  <c r="G189" i="1"/>
  <c r="H188" i="1"/>
  <c r="J187" i="1"/>
  <c r="E187" i="1"/>
  <c r="F186" i="1"/>
  <c r="V331" i="1"/>
  <c r="R331" i="1"/>
  <c r="U330" i="1"/>
  <c r="Q330" i="1"/>
  <c r="T329" i="1"/>
  <c r="P329" i="1"/>
  <c r="S328" i="1"/>
  <c r="V327" i="1"/>
  <c r="R327" i="1"/>
  <c r="U326" i="1"/>
  <c r="Q326" i="1"/>
  <c r="U331" i="1"/>
  <c r="Q331" i="1"/>
  <c r="T330" i="1"/>
  <c r="P330" i="1"/>
  <c r="S329" i="1"/>
  <c r="V328" i="1"/>
  <c r="R328" i="1"/>
  <c r="U327" i="1"/>
  <c r="Q327" i="1"/>
  <c r="T326" i="1"/>
  <c r="P326" i="1"/>
  <c r="T331" i="1"/>
  <c r="P331" i="1"/>
  <c r="S330" i="1"/>
  <c r="V329" i="1"/>
  <c r="R329" i="1"/>
  <c r="U328" i="1"/>
  <c r="Q328" i="1"/>
  <c r="T327" i="1"/>
  <c r="P327" i="1"/>
  <c r="S326" i="1"/>
  <c r="S331" i="1"/>
  <c r="V330" i="1"/>
  <c r="R330" i="1"/>
  <c r="U329" i="1"/>
  <c r="Q329" i="1"/>
  <c r="T328" i="1"/>
  <c r="P328" i="1"/>
  <c r="S327" i="1"/>
  <c r="V326" i="1"/>
  <c r="R326" i="1"/>
  <c r="H163" i="1"/>
  <c r="D163" i="1"/>
  <c r="G162" i="1"/>
  <c r="J161" i="1"/>
  <c r="F161" i="1"/>
  <c r="I160" i="1"/>
  <c r="E160" i="1"/>
  <c r="H159" i="1"/>
  <c r="D159" i="1"/>
  <c r="G158" i="1"/>
  <c r="G163" i="1"/>
  <c r="J162" i="1"/>
  <c r="F162" i="1"/>
  <c r="I161" i="1"/>
  <c r="E161" i="1"/>
  <c r="H160" i="1"/>
  <c r="D160" i="1"/>
  <c r="G159" i="1"/>
  <c r="J158" i="1"/>
  <c r="F158" i="1"/>
  <c r="J163" i="1"/>
  <c r="F163" i="1"/>
  <c r="I162" i="1"/>
  <c r="E162" i="1"/>
  <c r="H161" i="1"/>
  <c r="D161" i="1"/>
  <c r="G160" i="1"/>
  <c r="J159" i="1"/>
  <c r="F159" i="1"/>
  <c r="I158" i="1"/>
  <c r="E158" i="1"/>
  <c r="I163" i="1"/>
  <c r="E163" i="1"/>
  <c r="H162" i="1"/>
  <c r="D162" i="1"/>
  <c r="G161" i="1"/>
  <c r="J160" i="1"/>
  <c r="F160" i="1"/>
  <c r="I159" i="1"/>
  <c r="E159" i="1"/>
  <c r="H158" i="1"/>
  <c r="D158" i="1"/>
  <c r="G79" i="1"/>
  <c r="J78" i="1"/>
  <c r="F78" i="1"/>
  <c r="I77" i="1"/>
  <c r="E77" i="1"/>
  <c r="H76" i="1"/>
  <c r="D76" i="1"/>
  <c r="G75" i="1"/>
  <c r="J74" i="1"/>
  <c r="F74" i="1"/>
  <c r="J79" i="1"/>
  <c r="F79" i="1"/>
  <c r="I78" i="1"/>
  <c r="E78" i="1"/>
  <c r="H77" i="1"/>
  <c r="D77" i="1"/>
  <c r="G76" i="1"/>
  <c r="J75" i="1"/>
  <c r="F75" i="1"/>
  <c r="I74" i="1"/>
  <c r="E74" i="1"/>
  <c r="I79" i="1"/>
  <c r="E79" i="1"/>
  <c r="H78" i="1"/>
  <c r="D78" i="1"/>
  <c r="G77" i="1"/>
  <c r="J76" i="1"/>
  <c r="F76" i="1"/>
  <c r="I75" i="1"/>
  <c r="E75" i="1"/>
  <c r="H74" i="1"/>
  <c r="D74" i="1"/>
  <c r="H79" i="1"/>
  <c r="D79" i="1"/>
  <c r="G78" i="1"/>
  <c r="J77" i="1"/>
  <c r="F77" i="1"/>
  <c r="I76" i="1"/>
  <c r="E76" i="1"/>
  <c r="H75" i="1"/>
  <c r="D75" i="1"/>
  <c r="G74" i="1"/>
  <c r="U107" i="1"/>
  <c r="Q107" i="1"/>
  <c r="T106" i="1"/>
  <c r="P106" i="1"/>
  <c r="S105" i="1"/>
  <c r="V104" i="1"/>
  <c r="R104" i="1"/>
  <c r="U103" i="1"/>
  <c r="Q103" i="1"/>
  <c r="T102" i="1"/>
  <c r="P102" i="1"/>
  <c r="T107" i="1"/>
  <c r="P107" i="1"/>
  <c r="S106" i="1"/>
  <c r="V105" i="1"/>
  <c r="R105" i="1"/>
  <c r="U104" i="1"/>
  <c r="Q104" i="1"/>
  <c r="T103" i="1"/>
  <c r="P103" i="1"/>
  <c r="S102" i="1"/>
  <c r="S107" i="1"/>
  <c r="V106" i="1"/>
  <c r="R106" i="1"/>
  <c r="U105" i="1"/>
  <c r="Q105" i="1"/>
  <c r="T104" i="1"/>
  <c r="P104" i="1"/>
  <c r="S103" i="1"/>
  <c r="V102" i="1"/>
  <c r="R102" i="1"/>
  <c r="V107" i="1"/>
  <c r="R107" i="1"/>
  <c r="U106" i="1"/>
  <c r="Q106" i="1"/>
  <c r="T105" i="1"/>
  <c r="P105" i="1"/>
  <c r="S104" i="1"/>
  <c r="V103" i="1"/>
  <c r="R103" i="1"/>
  <c r="U102" i="1"/>
  <c r="Q102" i="1"/>
  <c r="H107" i="1"/>
  <c r="D107" i="1"/>
  <c r="G106" i="1"/>
  <c r="J105" i="1"/>
  <c r="F105" i="1"/>
  <c r="I104" i="1"/>
  <c r="E104" i="1"/>
  <c r="H103" i="1"/>
  <c r="D103" i="1"/>
  <c r="G102" i="1"/>
  <c r="G107" i="1"/>
  <c r="J106" i="1"/>
  <c r="F106" i="1"/>
  <c r="I105" i="1"/>
  <c r="E105" i="1"/>
  <c r="H104" i="1"/>
  <c r="D104" i="1"/>
  <c r="G103" i="1"/>
  <c r="J102" i="1"/>
  <c r="F102" i="1"/>
  <c r="J107" i="1"/>
  <c r="F107" i="1"/>
  <c r="I106" i="1"/>
  <c r="E106" i="1"/>
  <c r="H105" i="1"/>
  <c r="D105" i="1"/>
  <c r="G104" i="1"/>
  <c r="J103" i="1"/>
  <c r="F103" i="1"/>
  <c r="I102" i="1"/>
  <c r="E102" i="1"/>
  <c r="I107" i="1"/>
  <c r="E107" i="1"/>
  <c r="H106" i="1"/>
  <c r="D106" i="1"/>
  <c r="G105" i="1"/>
  <c r="J104" i="1"/>
  <c r="F104" i="1"/>
  <c r="I103" i="1"/>
  <c r="E103" i="1"/>
  <c r="H102" i="1"/>
  <c r="D102" i="1"/>
  <c r="V191" i="1"/>
  <c r="R191" i="1"/>
  <c r="U190" i="1"/>
  <c r="Q190" i="1"/>
  <c r="U191" i="1"/>
  <c r="Q191" i="1"/>
  <c r="T190" i="1"/>
  <c r="P190" i="1"/>
  <c r="S189" i="1"/>
  <c r="V188" i="1"/>
  <c r="R188" i="1"/>
  <c r="U187" i="1"/>
  <c r="Q187" i="1"/>
  <c r="T186" i="1"/>
  <c r="P186" i="1"/>
  <c r="P191" i="1"/>
  <c r="V189" i="1"/>
  <c r="Q189" i="1"/>
  <c r="S188" i="1"/>
  <c r="T187" i="1"/>
  <c r="V186" i="1"/>
  <c r="Q186" i="1"/>
  <c r="V190" i="1"/>
  <c r="U189" i="1"/>
  <c r="P189" i="1"/>
  <c r="Q188" i="1"/>
  <c r="S187" i="1"/>
  <c r="U186" i="1"/>
  <c r="T191" i="1"/>
  <c r="S190" i="1"/>
  <c r="T189" i="1"/>
  <c r="U188" i="1"/>
  <c r="P188" i="1"/>
  <c r="R187" i="1"/>
  <c r="S186" i="1"/>
  <c r="S191" i="1"/>
  <c r="R190" i="1"/>
  <c r="R189" i="1"/>
  <c r="T188" i="1"/>
  <c r="V187" i="1"/>
  <c r="P187" i="1"/>
  <c r="R186" i="1"/>
  <c r="V303" i="1"/>
  <c r="R303" i="1"/>
  <c r="U302" i="1"/>
  <c r="Q302" i="1"/>
  <c r="T301" i="1"/>
  <c r="P301" i="1"/>
  <c r="S300" i="1"/>
  <c r="V299" i="1"/>
  <c r="R299" i="1"/>
  <c r="U298" i="1"/>
  <c r="Q298" i="1"/>
  <c r="U303" i="1"/>
  <c r="Q303" i="1"/>
  <c r="T302" i="1"/>
  <c r="P302" i="1"/>
  <c r="S301" i="1"/>
  <c r="V300" i="1"/>
  <c r="R300" i="1"/>
  <c r="U299" i="1"/>
  <c r="Q299" i="1"/>
  <c r="T298" i="1"/>
  <c r="P298" i="1"/>
  <c r="P303" i="1"/>
  <c r="V301" i="1"/>
  <c r="U300" i="1"/>
  <c r="T299" i="1"/>
  <c r="S298" i="1"/>
  <c r="V302" i="1"/>
  <c r="U301" i="1"/>
  <c r="T300" i="1"/>
  <c r="S299" i="1"/>
  <c r="R298" i="1"/>
  <c r="T303" i="1"/>
  <c r="S302" i="1"/>
  <c r="R301" i="1"/>
  <c r="Q300" i="1"/>
  <c r="P299" i="1"/>
  <c r="S303" i="1"/>
  <c r="R302" i="1"/>
  <c r="Q301" i="1"/>
  <c r="P300" i="1"/>
  <c r="V298" i="1"/>
  <c r="H275" i="1"/>
  <c r="D275" i="1"/>
  <c r="G274" i="1"/>
  <c r="J273" i="1"/>
  <c r="F273" i="1"/>
  <c r="I272" i="1"/>
  <c r="E272" i="1"/>
  <c r="H271" i="1"/>
  <c r="D271" i="1"/>
  <c r="G270" i="1"/>
  <c r="G275" i="1"/>
  <c r="J274" i="1"/>
  <c r="F274" i="1"/>
  <c r="I273" i="1"/>
  <c r="E273" i="1"/>
  <c r="H272" i="1"/>
  <c r="D272" i="1"/>
  <c r="G271" i="1"/>
  <c r="J270" i="1"/>
  <c r="F270" i="1"/>
  <c r="J275" i="1"/>
  <c r="F275" i="1"/>
  <c r="I274" i="1"/>
  <c r="E274" i="1"/>
  <c r="H273" i="1"/>
  <c r="D273" i="1"/>
  <c r="G272" i="1"/>
  <c r="J271" i="1"/>
  <c r="F271" i="1"/>
  <c r="I270" i="1"/>
  <c r="E270" i="1"/>
  <c r="I275" i="1"/>
  <c r="E275" i="1"/>
  <c r="H274" i="1"/>
  <c r="D274" i="1"/>
  <c r="G273" i="1"/>
  <c r="J272" i="1"/>
  <c r="F272" i="1"/>
  <c r="I271" i="1"/>
  <c r="E271" i="1"/>
  <c r="H270" i="1"/>
  <c r="D270" i="1"/>
  <c r="I331" i="1"/>
  <c r="E331" i="1"/>
  <c r="H330" i="1"/>
  <c r="D330" i="1"/>
  <c r="G329" i="1"/>
  <c r="J328" i="1"/>
  <c r="F328" i="1"/>
  <c r="I327" i="1"/>
  <c r="E327" i="1"/>
  <c r="H326" i="1"/>
  <c r="D326" i="1"/>
  <c r="H331" i="1"/>
  <c r="D331" i="1"/>
  <c r="G330" i="1"/>
  <c r="J329" i="1"/>
  <c r="F329" i="1"/>
  <c r="I328" i="1"/>
  <c r="E328" i="1"/>
  <c r="H327" i="1"/>
  <c r="D327" i="1"/>
  <c r="G326" i="1"/>
  <c r="G331" i="1"/>
  <c r="J330" i="1"/>
  <c r="F330" i="1"/>
  <c r="I329" i="1"/>
  <c r="E329" i="1"/>
  <c r="H328" i="1"/>
  <c r="D328" i="1"/>
  <c r="G327" i="1"/>
  <c r="J326" i="1"/>
  <c r="F326" i="1"/>
  <c r="J331" i="1"/>
  <c r="F331" i="1"/>
  <c r="I330" i="1"/>
  <c r="E330" i="1"/>
  <c r="H329" i="1"/>
  <c r="D329" i="1"/>
  <c r="G328" i="1"/>
  <c r="J327" i="1"/>
  <c r="F327" i="1"/>
  <c r="I326" i="1"/>
  <c r="E326" i="1"/>
  <c r="F62" i="1" l="1"/>
  <c r="F63" i="1" s="1"/>
  <c r="L284" i="1"/>
  <c r="I285" i="1"/>
  <c r="L200" i="1"/>
  <c r="I201" i="1"/>
  <c r="L256" i="1"/>
  <c r="I257" i="1"/>
  <c r="L172" i="1"/>
  <c r="I173" i="1"/>
  <c r="I146" i="1"/>
  <c r="F147" i="1"/>
  <c r="L88" i="1"/>
  <c r="I89" i="1"/>
  <c r="L116" i="1"/>
  <c r="I117" i="1"/>
  <c r="L228" i="1"/>
  <c r="I229" i="1"/>
  <c r="U32" i="1"/>
  <c r="U33" i="1" s="1"/>
  <c r="R4" i="1"/>
  <c r="R5" i="1" s="1"/>
  <c r="I62" i="1" l="1"/>
  <c r="I63" i="1" s="1"/>
  <c r="L62" i="1"/>
  <c r="L63" i="1" s="1"/>
  <c r="O228" i="1"/>
  <c r="L229" i="1"/>
  <c r="O88" i="1"/>
  <c r="L89" i="1"/>
  <c r="O172" i="1"/>
  <c r="L173" i="1"/>
  <c r="O200" i="1"/>
  <c r="L201" i="1"/>
  <c r="O116" i="1"/>
  <c r="L117" i="1"/>
  <c r="L146" i="1"/>
  <c r="I147" i="1"/>
  <c r="O256" i="1"/>
  <c r="L257" i="1"/>
  <c r="O284" i="1"/>
  <c r="L285" i="1"/>
  <c r="C34" i="1"/>
  <c r="C35" i="1" s="1"/>
  <c r="U4" i="1"/>
  <c r="U5" i="1" s="1"/>
  <c r="O62" i="1" l="1"/>
  <c r="O63" i="1" s="1"/>
  <c r="R284" i="1"/>
  <c r="O285" i="1"/>
  <c r="O146" i="1"/>
  <c r="L147" i="1"/>
  <c r="R200" i="1"/>
  <c r="O201" i="1"/>
  <c r="R88" i="1"/>
  <c r="O89" i="1"/>
  <c r="R256" i="1"/>
  <c r="O257" i="1"/>
  <c r="R116" i="1"/>
  <c r="O117" i="1"/>
  <c r="R172" i="1"/>
  <c r="O173" i="1"/>
  <c r="R228" i="1"/>
  <c r="O229" i="1"/>
  <c r="F34" i="1"/>
  <c r="F35" i="1" s="1"/>
  <c r="C6" i="1"/>
  <c r="C7" i="1" s="1"/>
  <c r="R62" i="1" l="1"/>
  <c r="R63" i="1" s="1"/>
  <c r="U228" i="1"/>
  <c r="R229" i="1"/>
  <c r="U116" i="1"/>
  <c r="R117" i="1"/>
  <c r="U88" i="1"/>
  <c r="R89" i="1"/>
  <c r="R146" i="1"/>
  <c r="O147" i="1"/>
  <c r="U172" i="1"/>
  <c r="R173" i="1"/>
  <c r="U256" i="1"/>
  <c r="R257" i="1"/>
  <c r="U200" i="1"/>
  <c r="R201" i="1"/>
  <c r="U284" i="1"/>
  <c r="R285" i="1"/>
  <c r="I34" i="1"/>
  <c r="I35" i="1" s="1"/>
  <c r="F6" i="1"/>
  <c r="F7" i="1" s="1"/>
  <c r="U62" i="1" l="1"/>
  <c r="U63" i="1" s="1"/>
  <c r="C286" i="1"/>
  <c r="U285" i="1"/>
  <c r="C258" i="1"/>
  <c r="U257" i="1"/>
  <c r="U146" i="1"/>
  <c r="R147" i="1"/>
  <c r="C118" i="1"/>
  <c r="U117" i="1"/>
  <c r="C202" i="1"/>
  <c r="U201" i="1"/>
  <c r="C174" i="1"/>
  <c r="U173" i="1"/>
  <c r="C90" i="1"/>
  <c r="U89" i="1"/>
  <c r="C230" i="1"/>
  <c r="U229" i="1"/>
  <c r="L34" i="1"/>
  <c r="L35" i="1" s="1"/>
  <c r="I6" i="1"/>
  <c r="I7" i="1" s="1"/>
  <c r="C64" i="1" l="1"/>
  <c r="C65" i="1" s="1"/>
  <c r="F230" i="1"/>
  <c r="C231" i="1"/>
  <c r="F174" i="1"/>
  <c r="C175" i="1"/>
  <c r="F118" i="1"/>
  <c r="C119" i="1"/>
  <c r="F258" i="1"/>
  <c r="C259" i="1"/>
  <c r="F90" i="1"/>
  <c r="C91" i="1"/>
  <c r="F202" i="1"/>
  <c r="C203" i="1"/>
  <c r="C148" i="1"/>
  <c r="U147" i="1"/>
  <c r="F286" i="1"/>
  <c r="C287" i="1"/>
  <c r="O34" i="1"/>
  <c r="O35" i="1" s="1"/>
  <c r="L6" i="1"/>
  <c r="L7" i="1" s="1"/>
  <c r="F64" i="1" l="1"/>
  <c r="F65" i="1" s="1"/>
  <c r="I286" i="1"/>
  <c r="F287" i="1"/>
  <c r="I202" i="1"/>
  <c r="F203" i="1"/>
  <c r="I258" i="1"/>
  <c r="F259" i="1"/>
  <c r="I174" i="1"/>
  <c r="F175" i="1"/>
  <c r="F148" i="1"/>
  <c r="C149" i="1"/>
  <c r="I90" i="1"/>
  <c r="F91" i="1"/>
  <c r="I118" i="1"/>
  <c r="F119" i="1"/>
  <c r="I230" i="1"/>
  <c r="F231" i="1"/>
  <c r="R34" i="1"/>
  <c r="R35" i="1" s="1"/>
  <c r="O6" i="1"/>
  <c r="O7" i="1" s="1"/>
  <c r="I64" i="1" l="1"/>
  <c r="I65" i="1" s="1"/>
  <c r="L230" i="1"/>
  <c r="I231" i="1"/>
  <c r="L90" i="1"/>
  <c r="I91" i="1"/>
  <c r="L174" i="1"/>
  <c r="I175" i="1"/>
  <c r="L202" i="1"/>
  <c r="I203" i="1"/>
  <c r="L118" i="1"/>
  <c r="I119" i="1"/>
  <c r="I148" i="1"/>
  <c r="F149" i="1"/>
  <c r="L258" i="1"/>
  <c r="I259" i="1"/>
  <c r="L286" i="1"/>
  <c r="I287" i="1"/>
  <c r="U34" i="1"/>
  <c r="U35" i="1" s="1"/>
  <c r="R6" i="1"/>
  <c r="R7" i="1" s="1"/>
  <c r="L64" i="1" l="1"/>
  <c r="L65" i="1" s="1"/>
  <c r="O286" i="1"/>
  <c r="L287" i="1"/>
  <c r="L148" i="1"/>
  <c r="I149" i="1"/>
  <c r="O202" i="1"/>
  <c r="L203" i="1"/>
  <c r="O90" i="1"/>
  <c r="L91" i="1"/>
  <c r="O258" i="1"/>
  <c r="L259" i="1"/>
  <c r="O118" i="1"/>
  <c r="L119" i="1"/>
  <c r="O174" i="1"/>
  <c r="L175" i="1"/>
  <c r="O230" i="1"/>
  <c r="L231" i="1"/>
  <c r="C36" i="1"/>
  <c r="C37" i="1" s="1"/>
  <c r="U6" i="1"/>
  <c r="U7" i="1" s="1"/>
  <c r="O64" i="1" l="1"/>
  <c r="O65" i="1" s="1"/>
  <c r="R230" i="1"/>
  <c r="O231" i="1"/>
  <c r="R118" i="1"/>
  <c r="O119" i="1"/>
  <c r="R90" i="1"/>
  <c r="O91" i="1"/>
  <c r="O148" i="1"/>
  <c r="L149" i="1"/>
  <c r="R174" i="1"/>
  <c r="O175" i="1"/>
  <c r="R258" i="1"/>
  <c r="O259" i="1"/>
  <c r="R202" i="1"/>
  <c r="O203" i="1"/>
  <c r="R286" i="1"/>
  <c r="O287" i="1"/>
  <c r="F36" i="1"/>
  <c r="F37" i="1" s="1"/>
  <c r="C8" i="1"/>
  <c r="C9" i="1" s="1"/>
  <c r="R64" i="1" l="1"/>
  <c r="R65" i="1" s="1"/>
  <c r="U286" i="1"/>
  <c r="R287" i="1"/>
  <c r="U258" i="1"/>
  <c r="R259" i="1"/>
  <c r="R148" i="1"/>
  <c r="O149" i="1"/>
  <c r="U118" i="1"/>
  <c r="R119" i="1"/>
  <c r="U202" i="1"/>
  <c r="R203" i="1"/>
  <c r="U174" i="1"/>
  <c r="R175" i="1"/>
  <c r="U90" i="1"/>
  <c r="R91" i="1"/>
  <c r="U230" i="1"/>
  <c r="R231" i="1"/>
  <c r="I36" i="1"/>
  <c r="I37" i="1" s="1"/>
  <c r="F8" i="1"/>
  <c r="F9" i="1" s="1"/>
  <c r="U64" i="1" l="1"/>
  <c r="U65" i="1" s="1"/>
  <c r="C232" i="1"/>
  <c r="U231" i="1"/>
  <c r="C176" i="1"/>
  <c r="U175" i="1"/>
  <c r="C120" i="1"/>
  <c r="U119" i="1"/>
  <c r="C260" i="1"/>
  <c r="U259" i="1"/>
  <c r="C92" i="1"/>
  <c r="U91" i="1"/>
  <c r="C204" i="1"/>
  <c r="U203" i="1"/>
  <c r="U148" i="1"/>
  <c r="R149" i="1"/>
  <c r="C288" i="1"/>
  <c r="U287" i="1"/>
  <c r="L36" i="1"/>
  <c r="L37" i="1" s="1"/>
  <c r="I8" i="1"/>
  <c r="I9" i="1" s="1"/>
  <c r="C66" i="1" l="1"/>
  <c r="C67" i="1" s="1"/>
  <c r="F288" i="1"/>
  <c r="C289" i="1"/>
  <c r="F204" i="1"/>
  <c r="C205" i="1"/>
  <c r="F260" i="1"/>
  <c r="C261" i="1"/>
  <c r="F176" i="1"/>
  <c r="C177" i="1"/>
  <c r="C150" i="1"/>
  <c r="U149" i="1"/>
  <c r="F92" i="1"/>
  <c r="C93" i="1"/>
  <c r="F120" i="1"/>
  <c r="C121" i="1"/>
  <c r="F232" i="1"/>
  <c r="C233" i="1"/>
  <c r="O36" i="1"/>
  <c r="O37" i="1" s="1"/>
  <c r="L8" i="1"/>
  <c r="L9" i="1" s="1"/>
  <c r="F66" i="1" l="1"/>
  <c r="F67" i="1" s="1"/>
  <c r="I232" i="1"/>
  <c r="F233" i="1"/>
  <c r="I92" i="1"/>
  <c r="F93" i="1"/>
  <c r="I176" i="1"/>
  <c r="F177" i="1"/>
  <c r="I204" i="1"/>
  <c r="F205" i="1"/>
  <c r="I120" i="1"/>
  <c r="F121" i="1"/>
  <c r="F150" i="1"/>
  <c r="C151" i="1"/>
  <c r="I260" i="1"/>
  <c r="F261" i="1"/>
  <c r="I288" i="1"/>
  <c r="F289" i="1"/>
  <c r="R36" i="1"/>
  <c r="R37" i="1" s="1"/>
  <c r="O8" i="1"/>
  <c r="O9" i="1" s="1"/>
  <c r="I66" i="1" l="1"/>
  <c r="I67" i="1" s="1"/>
  <c r="L288" i="1"/>
  <c r="I289" i="1"/>
  <c r="I150" i="1"/>
  <c r="F151" i="1"/>
  <c r="L204" i="1"/>
  <c r="I205" i="1"/>
  <c r="L92" i="1"/>
  <c r="I93" i="1"/>
  <c r="L260" i="1"/>
  <c r="I261" i="1"/>
  <c r="I121" i="1"/>
  <c r="L120" i="1"/>
  <c r="L176" i="1"/>
  <c r="I177" i="1"/>
  <c r="L232" i="1"/>
  <c r="I233" i="1"/>
  <c r="U36" i="1"/>
  <c r="U37" i="1" s="1"/>
  <c r="R8" i="1"/>
  <c r="R9" i="1" s="1"/>
  <c r="L66" i="1" l="1"/>
  <c r="L67" i="1" s="1"/>
  <c r="L121" i="1"/>
  <c r="O120" i="1"/>
  <c r="O232" i="1"/>
  <c r="L233" i="1"/>
  <c r="O92" i="1"/>
  <c r="L93" i="1"/>
  <c r="L150" i="1"/>
  <c r="I151" i="1"/>
  <c r="O176" i="1"/>
  <c r="L177" i="1"/>
  <c r="O260" i="1"/>
  <c r="L261" i="1"/>
  <c r="O204" i="1"/>
  <c r="L205" i="1"/>
  <c r="O288" i="1"/>
  <c r="L289" i="1"/>
  <c r="C38" i="1"/>
  <c r="C39" i="1" s="1"/>
  <c r="U8" i="1"/>
  <c r="U9" i="1" s="1"/>
  <c r="O66" i="1" l="1"/>
  <c r="O67" i="1" s="1"/>
  <c r="R288" i="1"/>
  <c r="O289" i="1"/>
  <c r="R260" i="1"/>
  <c r="O261" i="1"/>
  <c r="O150" i="1"/>
  <c r="L151" i="1"/>
  <c r="R232" i="1"/>
  <c r="O233" i="1"/>
  <c r="O121" i="1"/>
  <c r="R120" i="1"/>
  <c r="R204" i="1"/>
  <c r="O205" i="1"/>
  <c r="R176" i="1"/>
  <c r="O177" i="1"/>
  <c r="R92" i="1"/>
  <c r="O93" i="1"/>
  <c r="F38" i="1"/>
  <c r="F39" i="1" s="1"/>
  <c r="C10" i="1"/>
  <c r="C11" i="1" s="1"/>
  <c r="R66" i="1" l="1"/>
  <c r="R67" i="1" s="1"/>
  <c r="U92" i="1"/>
  <c r="R93" i="1"/>
  <c r="U204" i="1"/>
  <c r="R205" i="1"/>
  <c r="U232" i="1"/>
  <c r="R233" i="1"/>
  <c r="U260" i="1"/>
  <c r="R261" i="1"/>
  <c r="R121" i="1"/>
  <c r="U120" i="1"/>
  <c r="U176" i="1"/>
  <c r="R177" i="1"/>
  <c r="R150" i="1"/>
  <c r="O151" i="1"/>
  <c r="U288" i="1"/>
  <c r="R289" i="1"/>
  <c r="I38" i="1"/>
  <c r="I39" i="1" s="1"/>
  <c r="F10" i="1"/>
  <c r="F11" i="1" s="1"/>
  <c r="U66" i="1" l="1"/>
  <c r="U67" i="1" s="1"/>
  <c r="C290" i="1"/>
  <c r="U289" i="1"/>
  <c r="C178" i="1"/>
  <c r="U177" i="1"/>
  <c r="C262" i="1"/>
  <c r="U261" i="1"/>
  <c r="C206" i="1"/>
  <c r="U205" i="1"/>
  <c r="U121" i="1"/>
  <c r="C122" i="1"/>
  <c r="U150" i="1"/>
  <c r="R151" i="1"/>
  <c r="C234" i="1"/>
  <c r="U233" i="1"/>
  <c r="C94" i="1"/>
  <c r="U93" i="1"/>
  <c r="L38" i="1"/>
  <c r="L39" i="1" s="1"/>
  <c r="I10" i="1"/>
  <c r="I11" i="1" s="1"/>
  <c r="C68" i="1" l="1"/>
  <c r="C69" i="1" s="1"/>
  <c r="F94" i="1"/>
  <c r="C95" i="1"/>
  <c r="C152" i="1"/>
  <c r="U151" i="1"/>
  <c r="F206" i="1"/>
  <c r="C207" i="1"/>
  <c r="F178" i="1"/>
  <c r="C179" i="1"/>
  <c r="C123" i="1"/>
  <c r="F122" i="1"/>
  <c r="F234" i="1"/>
  <c r="C235" i="1"/>
  <c r="F262" i="1"/>
  <c r="C263" i="1"/>
  <c r="F290" i="1"/>
  <c r="C291" i="1"/>
  <c r="O38" i="1"/>
  <c r="O39" i="1" s="1"/>
  <c r="L10" i="1"/>
  <c r="L11" i="1" s="1"/>
  <c r="F68" i="1" l="1"/>
  <c r="F69" i="1" s="1"/>
  <c r="I290" i="1"/>
  <c r="F291" i="1"/>
  <c r="I234" i="1"/>
  <c r="F235" i="1"/>
  <c r="I178" i="1"/>
  <c r="F179" i="1"/>
  <c r="F152" i="1"/>
  <c r="C153" i="1"/>
  <c r="F123" i="1"/>
  <c r="I122" i="1"/>
  <c r="I262" i="1"/>
  <c r="F263" i="1"/>
  <c r="I206" i="1"/>
  <c r="F207" i="1"/>
  <c r="I94" i="1"/>
  <c r="F95" i="1"/>
  <c r="R38" i="1"/>
  <c r="R39" i="1" s="1"/>
  <c r="O10" i="1"/>
  <c r="O11" i="1" s="1"/>
  <c r="I68" i="1" l="1"/>
  <c r="I69" i="1" s="1"/>
  <c r="L94" i="1"/>
  <c r="I95" i="1"/>
  <c r="L262" i="1"/>
  <c r="I263" i="1"/>
  <c r="I152" i="1"/>
  <c r="F153" i="1"/>
  <c r="L234" i="1"/>
  <c r="I235" i="1"/>
  <c r="I123" i="1"/>
  <c r="L122" i="1"/>
  <c r="L206" i="1"/>
  <c r="I207" i="1"/>
  <c r="L178" i="1"/>
  <c r="I179" i="1"/>
  <c r="L290" i="1"/>
  <c r="I291" i="1"/>
  <c r="U38" i="1"/>
  <c r="U39" i="1" s="1"/>
  <c r="R10" i="1"/>
  <c r="R11" i="1" s="1"/>
  <c r="L68" i="1" l="1"/>
  <c r="L69" i="1" s="1"/>
  <c r="O290" i="1"/>
  <c r="L291" i="1"/>
  <c r="O206" i="1"/>
  <c r="L207" i="1"/>
  <c r="O234" i="1"/>
  <c r="L235" i="1"/>
  <c r="O262" i="1"/>
  <c r="L263" i="1"/>
  <c r="L123" i="1"/>
  <c r="O122" i="1"/>
  <c r="O178" i="1"/>
  <c r="L179" i="1"/>
  <c r="L152" i="1"/>
  <c r="I153" i="1"/>
  <c r="O94" i="1"/>
  <c r="L95" i="1"/>
  <c r="C40" i="1"/>
  <c r="C41" i="1" s="1"/>
  <c r="U10" i="1"/>
  <c r="U11" i="1" s="1"/>
  <c r="O68" i="1" l="1"/>
  <c r="O69" i="1" s="1"/>
  <c r="O123" i="1"/>
  <c r="R122" i="1"/>
  <c r="R94" i="1"/>
  <c r="O95" i="1"/>
  <c r="R178" i="1"/>
  <c r="O179" i="1"/>
  <c r="R262" i="1"/>
  <c r="O263" i="1"/>
  <c r="R206" i="1"/>
  <c r="O207" i="1"/>
  <c r="O152" i="1"/>
  <c r="L153" i="1"/>
  <c r="R234" i="1"/>
  <c r="O235" i="1"/>
  <c r="R290" i="1"/>
  <c r="O291" i="1"/>
  <c r="F40" i="1"/>
  <c r="F41" i="1" s="1"/>
  <c r="C12" i="1"/>
  <c r="C13" i="1" s="1"/>
  <c r="R68" i="1" l="1"/>
  <c r="R69" i="1" s="1"/>
  <c r="U290" i="1"/>
  <c r="R291" i="1"/>
  <c r="R152" i="1"/>
  <c r="O153" i="1"/>
  <c r="U262" i="1"/>
  <c r="R263" i="1"/>
  <c r="U94" i="1"/>
  <c r="R95" i="1"/>
  <c r="R123" i="1"/>
  <c r="U122" i="1"/>
  <c r="U234" i="1"/>
  <c r="R235" i="1"/>
  <c r="U206" i="1"/>
  <c r="R207" i="1"/>
  <c r="U178" i="1"/>
  <c r="R179" i="1"/>
  <c r="I40" i="1"/>
  <c r="I41" i="1" s="1"/>
  <c r="F12" i="1"/>
  <c r="F13" i="1" s="1"/>
  <c r="U68" i="1" l="1"/>
  <c r="U69" i="1" s="1"/>
  <c r="U123" i="1"/>
  <c r="C124" i="1"/>
  <c r="C180" i="1"/>
  <c r="U179" i="1"/>
  <c r="C236" i="1"/>
  <c r="U235" i="1"/>
  <c r="C96" i="1"/>
  <c r="U95" i="1"/>
  <c r="U152" i="1"/>
  <c r="R153" i="1"/>
  <c r="C208" i="1"/>
  <c r="U207" i="1"/>
  <c r="C264" i="1"/>
  <c r="U263" i="1"/>
  <c r="C292" i="1"/>
  <c r="U291" i="1"/>
  <c r="L40" i="1"/>
  <c r="L41" i="1" s="1"/>
  <c r="I12" i="1"/>
  <c r="I13" i="1" s="1"/>
  <c r="C70" i="1" l="1"/>
  <c r="C71" i="1" s="1"/>
  <c r="F292" i="1"/>
  <c r="C293" i="1"/>
  <c r="F208" i="1"/>
  <c r="C209" i="1"/>
  <c r="F96" i="1"/>
  <c r="C97" i="1"/>
  <c r="F180" i="1"/>
  <c r="C181" i="1"/>
  <c r="C125" i="1"/>
  <c r="F124" i="1"/>
  <c r="F264" i="1"/>
  <c r="C265" i="1"/>
  <c r="C154" i="1"/>
  <c r="U153" i="1"/>
  <c r="F236" i="1"/>
  <c r="C237" i="1"/>
  <c r="O40" i="1"/>
  <c r="O41" i="1" s="1"/>
  <c r="L12" i="1"/>
  <c r="L13" i="1" s="1"/>
  <c r="F70" i="1" l="1"/>
  <c r="F71" i="1" s="1"/>
  <c r="I236" i="1"/>
  <c r="F237" i="1"/>
  <c r="I264" i="1"/>
  <c r="F265" i="1"/>
  <c r="I180" i="1"/>
  <c r="F181" i="1"/>
  <c r="I208" i="1"/>
  <c r="F209" i="1"/>
  <c r="F125" i="1"/>
  <c r="I124" i="1"/>
  <c r="F154" i="1"/>
  <c r="C155" i="1"/>
  <c r="I96" i="1"/>
  <c r="F97" i="1"/>
  <c r="I292" i="1"/>
  <c r="F293" i="1"/>
  <c r="R40" i="1"/>
  <c r="R41" i="1" s="1"/>
  <c r="O12" i="1"/>
  <c r="O13" i="1" s="1"/>
  <c r="I70" i="1" l="1"/>
  <c r="I71" i="1" s="1"/>
  <c r="L292" i="1"/>
  <c r="I293" i="1"/>
  <c r="I154" i="1"/>
  <c r="F155" i="1"/>
  <c r="L208" i="1"/>
  <c r="I209" i="1"/>
  <c r="L264" i="1"/>
  <c r="I265" i="1"/>
  <c r="I125" i="1"/>
  <c r="L124" i="1"/>
  <c r="L96" i="1"/>
  <c r="I97" i="1"/>
  <c r="L180" i="1"/>
  <c r="I181" i="1"/>
  <c r="L236" i="1"/>
  <c r="I237" i="1"/>
  <c r="U40" i="1"/>
  <c r="U41" i="1" s="1"/>
  <c r="R12" i="1"/>
  <c r="R13" i="1" s="1"/>
  <c r="L70" i="1" l="1"/>
  <c r="L71" i="1" s="1"/>
  <c r="O236" i="1"/>
  <c r="L237" i="1"/>
  <c r="O96" i="1"/>
  <c r="L97" i="1"/>
  <c r="O264" i="1"/>
  <c r="L265" i="1"/>
  <c r="L154" i="1"/>
  <c r="I155" i="1"/>
  <c r="L125" i="1"/>
  <c r="O124" i="1"/>
  <c r="O180" i="1"/>
  <c r="L181" i="1"/>
  <c r="O208" i="1"/>
  <c r="L209" i="1"/>
  <c r="O292" i="1"/>
  <c r="L293" i="1"/>
  <c r="C42" i="1"/>
  <c r="C43" i="1" s="1"/>
  <c r="U12" i="1"/>
  <c r="U13" i="1" s="1"/>
  <c r="O70" i="1" l="1"/>
  <c r="O71" i="1" s="1"/>
  <c r="O125" i="1"/>
  <c r="R124" i="1"/>
  <c r="R292" i="1"/>
  <c r="O293" i="1"/>
  <c r="R180" i="1"/>
  <c r="O181" i="1"/>
  <c r="O154" i="1"/>
  <c r="L155" i="1"/>
  <c r="R96" i="1"/>
  <c r="O97" i="1"/>
  <c r="R208" i="1"/>
  <c r="O209" i="1"/>
  <c r="R264" i="1"/>
  <c r="O265" i="1"/>
  <c r="R236" i="1"/>
  <c r="O237" i="1"/>
  <c r="F42" i="1"/>
  <c r="F43" i="1" s="1"/>
  <c r="C14" i="1"/>
  <c r="C15" i="1" s="1"/>
  <c r="R70" i="1" l="1"/>
  <c r="R71" i="1" s="1"/>
  <c r="U236" i="1"/>
  <c r="R237" i="1"/>
  <c r="U208" i="1"/>
  <c r="R209" i="1"/>
  <c r="R154" i="1"/>
  <c r="O155" i="1"/>
  <c r="U292" i="1"/>
  <c r="R293" i="1"/>
  <c r="R125" i="1"/>
  <c r="U124" i="1"/>
  <c r="U264" i="1"/>
  <c r="R265" i="1"/>
  <c r="U96" i="1"/>
  <c r="R97" i="1"/>
  <c r="U180" i="1"/>
  <c r="R181" i="1"/>
  <c r="I42" i="1"/>
  <c r="I43" i="1" s="1"/>
  <c r="F14" i="1"/>
  <c r="F15" i="1" s="1"/>
  <c r="U125" i="1" l="1"/>
  <c r="C126" i="1"/>
  <c r="U70" i="1"/>
  <c r="U71" i="1" s="1"/>
  <c r="C182" i="1"/>
  <c r="U181" i="1"/>
  <c r="C266" i="1"/>
  <c r="U265" i="1"/>
  <c r="C294" i="1"/>
  <c r="U293" i="1"/>
  <c r="C210" i="1"/>
  <c r="U209" i="1"/>
  <c r="C98" i="1"/>
  <c r="U97" i="1"/>
  <c r="U154" i="1"/>
  <c r="U155" i="1" s="1"/>
  <c r="R155" i="1"/>
  <c r="C238" i="1"/>
  <c r="U237" i="1"/>
  <c r="L42" i="1"/>
  <c r="L43" i="1" s="1"/>
  <c r="I14" i="1"/>
  <c r="I15" i="1" s="1"/>
  <c r="C127" i="1" l="1"/>
  <c r="F126" i="1"/>
  <c r="F210" i="1"/>
  <c r="C211" i="1"/>
  <c r="F266" i="1"/>
  <c r="C267" i="1"/>
  <c r="F238" i="1"/>
  <c r="C239" i="1"/>
  <c r="F98" i="1"/>
  <c r="C99" i="1"/>
  <c r="F294" i="1"/>
  <c r="C295" i="1"/>
  <c r="F182" i="1"/>
  <c r="C183" i="1"/>
  <c r="O42" i="1"/>
  <c r="O43" i="1" s="1"/>
  <c r="L14" i="1"/>
  <c r="L15" i="1" s="1"/>
  <c r="I126" i="1" l="1"/>
  <c r="F127" i="1"/>
  <c r="I182" i="1"/>
  <c r="F183" i="1"/>
  <c r="I98" i="1"/>
  <c r="F99" i="1"/>
  <c r="I266" i="1"/>
  <c r="F267" i="1"/>
  <c r="I294" i="1"/>
  <c r="F295" i="1"/>
  <c r="I238" i="1"/>
  <c r="F239" i="1"/>
  <c r="I210" i="1"/>
  <c r="F211" i="1"/>
  <c r="R42" i="1"/>
  <c r="R43" i="1" s="1"/>
  <c r="O14" i="1"/>
  <c r="O15" i="1" s="1"/>
  <c r="L126" i="1" l="1"/>
  <c r="I127" i="1"/>
  <c r="L210" i="1"/>
  <c r="I211" i="1"/>
  <c r="L294" i="1"/>
  <c r="I295" i="1"/>
  <c r="L98" i="1"/>
  <c r="I99" i="1"/>
  <c r="L238" i="1"/>
  <c r="I239" i="1"/>
  <c r="L266" i="1"/>
  <c r="I267" i="1"/>
  <c r="L182" i="1"/>
  <c r="I183" i="1"/>
  <c r="U42" i="1"/>
  <c r="U43" i="1" s="1"/>
  <c r="R14" i="1"/>
  <c r="R15" i="1" s="1"/>
  <c r="O126" i="1" l="1"/>
  <c r="L127" i="1"/>
  <c r="O182" i="1"/>
  <c r="L183" i="1"/>
  <c r="O238" i="1"/>
  <c r="L239" i="1"/>
  <c r="O294" i="1"/>
  <c r="L295" i="1"/>
  <c r="O266" i="1"/>
  <c r="L267" i="1"/>
  <c r="O98" i="1"/>
  <c r="L99" i="1"/>
  <c r="O210" i="1"/>
  <c r="L211" i="1"/>
  <c r="U14" i="1"/>
  <c r="U15" i="1" s="1"/>
  <c r="R126" i="1" l="1"/>
  <c r="O127" i="1"/>
  <c r="R210" i="1"/>
  <c r="O211" i="1"/>
  <c r="R266" i="1"/>
  <c r="O267" i="1"/>
  <c r="R238" i="1"/>
  <c r="O239" i="1"/>
  <c r="R98" i="1"/>
  <c r="O99" i="1"/>
  <c r="R294" i="1"/>
  <c r="O295" i="1"/>
  <c r="R182" i="1"/>
  <c r="O183" i="1"/>
  <c r="R127" i="1" l="1"/>
  <c r="U126" i="1"/>
  <c r="U127" i="1" s="1"/>
  <c r="U182" i="1"/>
  <c r="U183" i="1" s="1"/>
  <c r="R183" i="1"/>
  <c r="U98" i="1"/>
  <c r="U99" i="1" s="1"/>
  <c r="R99" i="1"/>
  <c r="U266" i="1"/>
  <c r="U267" i="1" s="1"/>
  <c r="R267" i="1"/>
  <c r="U294" i="1"/>
  <c r="U295" i="1" s="1"/>
  <c r="R295" i="1"/>
  <c r="U238" i="1"/>
  <c r="U239" i="1" s="1"/>
  <c r="R239" i="1"/>
  <c r="U210" i="1"/>
  <c r="U211" i="1" s="1"/>
  <c r="R211" i="1"/>
</calcChain>
</file>

<file path=xl/sharedStrings.xml><?xml version="1.0" encoding="utf-8"?>
<sst xmlns="http://schemas.openxmlformats.org/spreadsheetml/2006/main" count="711" uniqueCount="447">
  <si>
    <t>NOTAS</t>
  </si>
  <si>
    <t>Lunes</t>
  </si>
  <si>
    <t>Martes</t>
  </si>
  <si>
    <t>Miércoles</t>
  </si>
  <si>
    <t>Jueves</t>
  </si>
  <si>
    <t>Viernes</t>
  </si>
  <si>
    <t>Sábado</t>
  </si>
  <si>
    <t>Domingo</t>
  </si>
  <si>
    <t>L</t>
  </si>
  <si>
    <t>M</t>
  </si>
  <si>
    <t>Mi</t>
  </si>
  <si>
    <t>J</t>
  </si>
  <si>
    <t>V</t>
  </si>
  <si>
    <t>S</t>
  </si>
  <si>
    <t>D</t>
  </si>
  <si>
    <t>Fecha</t>
  </si>
  <si>
    <t>Anomástica</t>
  </si>
  <si>
    <t>FESTIVOS</t>
  </si>
  <si>
    <t>OTRAS FECHAS</t>
  </si>
  <si>
    <t>Manuel, Jesús</t>
  </si>
  <si>
    <t xml:space="preserve">FECHA </t>
  </si>
  <si>
    <t>REFERENCIA</t>
  </si>
  <si>
    <t>DIA</t>
  </si>
  <si>
    <t xml:space="preserve">Domingo de Pascua  </t>
  </si>
  <si>
    <t>Basilio, Gregorio</t>
  </si>
  <si>
    <t>Año nuevo</t>
  </si>
  <si>
    <t>San José</t>
  </si>
  <si>
    <t>Daniel, Genoveva</t>
  </si>
  <si>
    <t>Fiesta del Trabajo</t>
  </si>
  <si>
    <t xml:space="preserve">Asunción de la Virgen </t>
  </si>
  <si>
    <t>Ángela, Aquilino</t>
  </si>
  <si>
    <t xml:space="preserve">Fiesta nacional de España </t>
  </si>
  <si>
    <t>Santiago Apóstol</t>
  </si>
  <si>
    <t>Tatania, Simeón</t>
  </si>
  <si>
    <t xml:space="preserve">Día de todos los Santos </t>
  </si>
  <si>
    <t xml:space="preserve">Inicio de Carnaval </t>
  </si>
  <si>
    <t>Epefanía, Baltasar</t>
  </si>
  <si>
    <t xml:space="preserve">Día de Reyes </t>
  </si>
  <si>
    <t xml:space="preserve">Domingo Carnaval </t>
  </si>
  <si>
    <t>Raimundo</t>
  </si>
  <si>
    <t xml:space="preserve">La Inmaculada Concepción </t>
  </si>
  <si>
    <t xml:space="preserve">Martes Carnaval </t>
  </si>
  <si>
    <t>Severino, Lorenzo</t>
  </si>
  <si>
    <t>Día de la Constitución España</t>
  </si>
  <si>
    <t>Miércoles Ceniza</t>
  </si>
  <si>
    <t>Eulogio</t>
  </si>
  <si>
    <t>Día de Navidad</t>
  </si>
  <si>
    <t xml:space="preserve">Primer viernes de Cuaresma </t>
  </si>
  <si>
    <t>Nicanor, Gonzalo</t>
  </si>
  <si>
    <t xml:space="preserve">Viernes Santo </t>
  </si>
  <si>
    <t xml:space="preserve">Segundo viernes de Cuaresma </t>
  </si>
  <si>
    <t>Hijinio, Honorata</t>
  </si>
  <si>
    <t>Necesarios para el año siguiente y anterior en calendarios pequeños</t>
  </si>
  <si>
    <t xml:space="preserve">Tercer Viernes de Cuaresma </t>
  </si>
  <si>
    <t>Arcadio, Alfredo</t>
  </si>
  <si>
    <t xml:space="preserve">Cuarto viernes de Cuaresma </t>
  </si>
  <si>
    <t>Hilario, Gumersindo</t>
  </si>
  <si>
    <t xml:space="preserve">Día Constitución </t>
  </si>
  <si>
    <t>Domingo de Ramos</t>
  </si>
  <si>
    <t>Felix , Benita</t>
  </si>
  <si>
    <t xml:space="preserve">Viernes de Dolores </t>
  </si>
  <si>
    <t>Macario, Mauro</t>
  </si>
  <si>
    <t xml:space="preserve">Sábado Fin de Cuaresma </t>
  </si>
  <si>
    <t>Fulgencio</t>
  </si>
  <si>
    <t xml:space="preserve">Lunes de Pascua  </t>
  </si>
  <si>
    <t>Julián, Leonila</t>
  </si>
  <si>
    <t xml:space="preserve">Ascensión del Señor </t>
  </si>
  <si>
    <t>Beatriz, Leobardo</t>
  </si>
  <si>
    <t xml:space="preserve">Se puede modificar las celdas, si desea insertar una nueva fecha tiene que insertar Si deseas cambiar alguna fecha (en la celda correspondiente), para añadir más fechas debes insertar filas donde se encuentran las fechas en color. </t>
  </si>
  <si>
    <t>Pentecostés</t>
  </si>
  <si>
    <t>Mario</t>
  </si>
  <si>
    <t xml:space="preserve">Santísima Trinidad </t>
  </si>
  <si>
    <t>Fabian,Sebastian</t>
  </si>
  <si>
    <t xml:space="preserve">Fiesta del Corpus Cristi </t>
  </si>
  <si>
    <t>Inés</t>
  </si>
  <si>
    <t>Anastasio, Victor</t>
  </si>
  <si>
    <t>Si por ejemplo desea añadir la fecha 12 de agosto y que solo cambie el año aplica la fórmula siguiente</t>
  </si>
  <si>
    <t>Jueves Santo</t>
  </si>
  <si>
    <t>Ildefonso</t>
  </si>
  <si>
    <t xml:space="preserve"> =FECHA(ANUAL;12;8)</t>
  </si>
  <si>
    <t>Devolvería 12-agosto-(año)</t>
  </si>
  <si>
    <t xml:space="preserve">Francisco </t>
  </si>
  <si>
    <t>Elvira</t>
  </si>
  <si>
    <t>Paula,  Timoteo</t>
  </si>
  <si>
    <t>Ángela</t>
  </si>
  <si>
    <t>Tome, Julian</t>
  </si>
  <si>
    <t xml:space="preserve">Marta, Marisol </t>
  </si>
  <si>
    <t>Martina, Jacinta</t>
  </si>
  <si>
    <t>Juan Bosco, Marcela</t>
  </si>
  <si>
    <t>Severo, Cecilio</t>
  </si>
  <si>
    <t>Candelaria</t>
  </si>
  <si>
    <t>Oscar, Blas</t>
  </si>
  <si>
    <t>Donato, Isidoro</t>
  </si>
  <si>
    <t>Águeda</t>
  </si>
  <si>
    <t>Pablo, Dorotea</t>
  </si>
  <si>
    <t>Moisés</t>
  </si>
  <si>
    <t>Emiliano</t>
  </si>
  <si>
    <t>Apolonia, Abelardo</t>
  </si>
  <si>
    <t>Arnaldo</t>
  </si>
  <si>
    <t>Ntra.Sra.Lourdes</t>
  </si>
  <si>
    <t>Modesto, Eulalia</t>
  </si>
  <si>
    <t>Benigno, Gilberto</t>
  </si>
  <si>
    <t>Valentín, Cirilio</t>
  </si>
  <si>
    <t>Faustino, Severo</t>
  </si>
  <si>
    <t>Elías, Samuel</t>
  </si>
  <si>
    <t>Silvino, Rómulo</t>
  </si>
  <si>
    <t>Eladio</t>
  </si>
  <si>
    <t>Alvaro</t>
  </si>
  <si>
    <t>Eleuterio</t>
  </si>
  <si>
    <t>Damian, Pedro</t>
  </si>
  <si>
    <t>Leonor</t>
  </si>
  <si>
    <t>Policarpio</t>
  </si>
  <si>
    <t>Modesto</t>
  </si>
  <si>
    <t>Cesario</t>
  </si>
  <si>
    <t>Alejandro, Néstor</t>
  </si>
  <si>
    <t>Gabriel</t>
  </si>
  <si>
    <t>Román</t>
  </si>
  <si>
    <t>Rufino</t>
  </si>
  <si>
    <t>Cristobal, Rosendo</t>
  </si>
  <si>
    <t>Lucio, Jenara</t>
  </si>
  <si>
    <t>Emeterio, Celedonio</t>
  </si>
  <si>
    <t>Casimiro</t>
  </si>
  <si>
    <t>Eusebio, Adrian</t>
  </si>
  <si>
    <t>Rosa, Olegario</t>
  </si>
  <si>
    <t>Perpetua, Felicidad</t>
  </si>
  <si>
    <t>Filemón</t>
  </si>
  <si>
    <t>Benito, Francisca</t>
  </si>
  <si>
    <t>Aneto</t>
  </si>
  <si>
    <t>Çonstantino, Fermin</t>
  </si>
  <si>
    <t>Bernardo, Nicodermo</t>
  </si>
  <si>
    <t>Rodrigo, Salomón</t>
  </si>
  <si>
    <t>Matilde</t>
  </si>
  <si>
    <t>Luisa</t>
  </si>
  <si>
    <t xml:space="preserve"> Eusebia, Agapito</t>
  </si>
  <si>
    <t>Patricio</t>
  </si>
  <si>
    <t>Cirilio</t>
  </si>
  <si>
    <t>José</t>
  </si>
  <si>
    <t>Ambrosio, Victor</t>
  </si>
  <si>
    <t xml:space="preserve">Fabiola, </t>
  </si>
  <si>
    <t>Bienvenido</t>
  </si>
  <si>
    <t>Victoriano, Oriol</t>
  </si>
  <si>
    <t>Segundo, Berta</t>
  </si>
  <si>
    <t>Anunciación, Encarnación</t>
  </si>
  <si>
    <t>Braulio</t>
  </si>
  <si>
    <t>Agustina, Ruberto</t>
  </si>
  <si>
    <t>Castor, Sixto</t>
  </si>
  <si>
    <t>Jonás, Segundo</t>
  </si>
  <si>
    <t>Régulo</t>
  </si>
  <si>
    <t>Benjamín, Cornelia</t>
  </si>
  <si>
    <t>Venanzio, Hugo</t>
  </si>
  <si>
    <t>Francisco, Paula</t>
  </si>
  <si>
    <t>Pancracio, Ricardo</t>
  </si>
  <si>
    <t>Ambrosio, Benito</t>
  </si>
  <si>
    <t>Vicente Ferrer</t>
  </si>
  <si>
    <t>Prudencio, Celestino</t>
  </si>
  <si>
    <t>Juan Bta, Cristian</t>
  </si>
  <si>
    <t>Dionisio, Amancio</t>
  </si>
  <si>
    <t xml:space="preserve">Demetrio, Casilda </t>
  </si>
  <si>
    <t>Ezequiel</t>
  </si>
  <si>
    <t>Estanislao</t>
  </si>
  <si>
    <t>Constantino, Julio</t>
  </si>
  <si>
    <t>Hermenegildo</t>
  </si>
  <si>
    <t>Valeriano</t>
  </si>
  <si>
    <t>Anastasia</t>
  </si>
  <si>
    <t>Toribio, Bernardina</t>
  </si>
  <si>
    <t>Elias, Aniceto</t>
  </si>
  <si>
    <t>Perfecto</t>
  </si>
  <si>
    <t>Hemogenes</t>
  </si>
  <si>
    <t>Teodoro</t>
  </si>
  <si>
    <t>Anselmo</t>
  </si>
  <si>
    <t>Lucio</t>
  </si>
  <si>
    <t>Jorge</t>
  </si>
  <si>
    <t>Fidel</t>
  </si>
  <si>
    <t>Marcos</t>
  </si>
  <si>
    <t>Isidoro</t>
  </si>
  <si>
    <t>N.S.Montserrat</t>
  </si>
  <si>
    <t>Prudencio</t>
  </si>
  <si>
    <t>Catalina Siena</t>
  </si>
  <si>
    <t xml:space="preserve">Pío </t>
  </si>
  <si>
    <t>José Obrero</t>
  </si>
  <si>
    <t>Araceli, Atanasio</t>
  </si>
  <si>
    <t>Felipe,</t>
  </si>
  <si>
    <t>Florian</t>
  </si>
  <si>
    <t>Amador, Máximo</t>
  </si>
  <si>
    <t>Heliodoro</t>
  </si>
  <si>
    <t>Augusto, Benedicto</t>
  </si>
  <si>
    <t>Acacio</t>
  </si>
  <si>
    <t>Casilda, Gregorio</t>
  </si>
  <si>
    <t>Juan Ávila</t>
  </si>
  <si>
    <t>Poncio, Evelio</t>
  </si>
  <si>
    <t>Pancracio</t>
  </si>
  <si>
    <t>Ntra. Sra. Fátima</t>
  </si>
  <si>
    <t>Matias</t>
  </si>
  <si>
    <t>Isidro Labrador</t>
  </si>
  <si>
    <t>Honorato</t>
  </si>
  <si>
    <t>Pascual Bailón</t>
  </si>
  <si>
    <t>Claudia</t>
  </si>
  <si>
    <t>Celestino</t>
  </si>
  <si>
    <t>Bernardino</t>
  </si>
  <si>
    <t>Gisela</t>
  </si>
  <si>
    <t>Rita</t>
  </si>
  <si>
    <t>Desiderio</t>
  </si>
  <si>
    <t>Susana, Esther</t>
  </si>
  <si>
    <t>Urbano, Beda</t>
  </si>
  <si>
    <t>Mariana</t>
  </si>
  <si>
    <t>Agustí Cant.</t>
  </si>
  <si>
    <t>German, Emilio</t>
  </si>
  <si>
    <t>Justo</t>
  </si>
  <si>
    <t>Fernando</t>
  </si>
  <si>
    <t>Avelino /a</t>
  </si>
  <si>
    <t>Justino, Anibal</t>
  </si>
  <si>
    <t>Marcelino</t>
  </si>
  <si>
    <t>Clotilde, Carlos</t>
  </si>
  <si>
    <t>Francisco</t>
  </si>
  <si>
    <t>Bonifacio, Nicanor</t>
  </si>
  <si>
    <t>Norberto</t>
  </si>
  <si>
    <t>Roberto, Jeremías</t>
  </si>
  <si>
    <t>Maximino, Salustiano</t>
  </si>
  <si>
    <t>Efrén</t>
  </si>
  <si>
    <t>Margarita, Diana</t>
  </si>
  <si>
    <t>Bernabé, Trinidad</t>
  </si>
  <si>
    <t>Onofre</t>
  </si>
  <si>
    <t>Antonio</t>
  </si>
  <si>
    <t>Eliseo</t>
  </si>
  <si>
    <t>Micaela</t>
  </si>
  <si>
    <t xml:space="preserve"> Alina</t>
  </si>
  <si>
    <t>Ismael</t>
  </si>
  <si>
    <t>Germán</t>
  </si>
  <si>
    <t>Romualdo, Gervacio</t>
  </si>
  <si>
    <t>Silverio</t>
  </si>
  <si>
    <t>Luis, Rodolfo</t>
  </si>
  <si>
    <t>Paulino</t>
  </si>
  <si>
    <t>Jacob, Alicia</t>
  </si>
  <si>
    <t>Juan Bautista</t>
  </si>
  <si>
    <t>Gullermo</t>
  </si>
  <si>
    <t>Pelayo</t>
  </si>
  <si>
    <t xml:space="preserve">Sra. P. Socorro </t>
  </si>
  <si>
    <t>Ireneo</t>
  </si>
  <si>
    <t>Pedro, Pablo</t>
  </si>
  <si>
    <t>Marcial</t>
  </si>
  <si>
    <t>Simeón</t>
  </si>
  <si>
    <t xml:space="preserve">Justo </t>
  </si>
  <si>
    <t>Tomás</t>
  </si>
  <si>
    <t>Isabel Portugal</t>
  </si>
  <si>
    <t>Aroa</t>
  </si>
  <si>
    <t>Isaías</t>
  </si>
  <si>
    <t>Fermín</t>
  </si>
  <si>
    <t>Priscila</t>
  </si>
  <si>
    <t>Verónica</t>
  </si>
  <si>
    <t>Cristóbal, Amalia</t>
  </si>
  <si>
    <t>Benito</t>
  </si>
  <si>
    <t>Nabor</t>
  </si>
  <si>
    <t>Enrique</t>
  </si>
  <si>
    <t>Camilo</t>
  </si>
  <si>
    <t>Buenaventura</t>
  </si>
  <si>
    <t>Sra. del Carmen</t>
  </si>
  <si>
    <t>Alejo</t>
  </si>
  <si>
    <t>Marína, Federico</t>
  </si>
  <si>
    <t>Arsenio</t>
  </si>
  <si>
    <t>Elias</t>
  </si>
  <si>
    <t xml:space="preserve">Julia  </t>
  </si>
  <si>
    <t>Mª Magdalena</t>
  </si>
  <si>
    <t>Brígida</t>
  </si>
  <si>
    <t>Cristina, Iván</t>
  </si>
  <si>
    <t>Santiago/Jaime</t>
  </si>
  <si>
    <t>Joaquín y Ana</t>
  </si>
  <si>
    <t>Natalia</t>
  </si>
  <si>
    <t>Nazario</t>
  </si>
  <si>
    <t>Marta</t>
  </si>
  <si>
    <t>Pedro C.</t>
  </si>
  <si>
    <t>Ignacio, Germán</t>
  </si>
  <si>
    <t>Alfonso M.</t>
  </si>
  <si>
    <t>Ntra.Sra. Ángeles</t>
  </si>
  <si>
    <t>Lidia, Gustavo</t>
  </si>
  <si>
    <t>Violeta</t>
  </si>
  <si>
    <t>Ntra.Sra. Nieves</t>
  </si>
  <si>
    <t>Trasf. Del Señor</t>
  </si>
  <si>
    <t>Cayetano</t>
  </si>
  <si>
    <t>Domingo Guzmán</t>
  </si>
  <si>
    <t>Otilia</t>
  </si>
  <si>
    <t>Lorenzo</t>
  </si>
  <si>
    <t>Clara</t>
  </si>
  <si>
    <t>Hilaria</t>
  </si>
  <si>
    <t>Hipólito</t>
  </si>
  <si>
    <t>Eusebio</t>
  </si>
  <si>
    <t>Asunción María</t>
  </si>
  <si>
    <t>Roque, Esteban H.</t>
  </si>
  <si>
    <t>Jacinto, Polonia</t>
  </si>
  <si>
    <t>Elena, Beatriz, Agapito</t>
  </si>
  <si>
    <t>Ezequiel, Magin</t>
  </si>
  <si>
    <t>Bernardo</t>
  </si>
  <si>
    <t>Pío X</t>
  </si>
  <si>
    <t>Maria Reina</t>
  </si>
  <si>
    <t>Rosa de Lima</t>
  </si>
  <si>
    <t>Bartolomé</t>
  </si>
  <si>
    <t>Luis R, Bartolomé</t>
  </si>
  <si>
    <t>Ceferino</t>
  </si>
  <si>
    <t>Mónica</t>
  </si>
  <si>
    <t>Agustín</t>
  </si>
  <si>
    <t>Candida, M.</t>
  </si>
  <si>
    <t>Felix, Arsenio</t>
  </si>
  <si>
    <t>Ramón N.</t>
  </si>
  <si>
    <t>Arturo</t>
  </si>
  <si>
    <t>Antolín, Raquel</t>
  </si>
  <si>
    <t>Gregorio Magne</t>
  </si>
  <si>
    <t>Moises, Rosalia</t>
  </si>
  <si>
    <t>Obdulia</t>
  </si>
  <si>
    <t>Zacarías</t>
  </si>
  <si>
    <t>Regina</t>
  </si>
  <si>
    <t>Verge l'Avellà</t>
  </si>
  <si>
    <t>Pedro, Doroteo</t>
  </si>
  <si>
    <t>Nicolás Tol.</t>
  </si>
  <si>
    <t>jacinto</t>
  </si>
  <si>
    <t>Guindo</t>
  </si>
  <si>
    <t>Juan, Amado</t>
  </si>
  <si>
    <t>Crescencio, Salustia</t>
  </si>
  <si>
    <t>Dolores</t>
  </si>
  <si>
    <t>Cornelio</t>
  </si>
  <si>
    <t>Roberto</t>
  </si>
  <si>
    <t xml:space="preserve">Sofia </t>
  </si>
  <si>
    <t xml:space="preserve">Genaro </t>
  </si>
  <si>
    <t>Eustaquio</t>
  </si>
  <si>
    <t>Mateo</t>
  </si>
  <si>
    <t>Mauricio</t>
  </si>
  <si>
    <t>Tecla</t>
  </si>
  <si>
    <t>Mercedes</t>
  </si>
  <si>
    <t>Cleofás</t>
  </si>
  <si>
    <t>Cosme y Damián</t>
  </si>
  <si>
    <t>Vicente, Florentino</t>
  </si>
  <si>
    <t>Venceslao, Adolfo</t>
  </si>
  <si>
    <t>Rafael, S.Arcángeles</t>
  </si>
  <si>
    <t>Jerónimo</t>
  </si>
  <si>
    <t>Teresa N.Jesús</t>
  </si>
  <si>
    <t>Ángeles</t>
  </si>
  <si>
    <t xml:space="preserve">Gerardo, Cándido </t>
  </si>
  <si>
    <t>Francisco Asís</t>
  </si>
  <si>
    <t>Fausto, Floiran, Flor</t>
  </si>
  <si>
    <t>Bruno</t>
  </si>
  <si>
    <t>Rosario</t>
  </si>
  <si>
    <t>Sergio</t>
  </si>
  <si>
    <t>Dionisio</t>
  </si>
  <si>
    <t>Tomas, Paulino</t>
  </si>
  <si>
    <t>Begoña, Nicasio</t>
  </si>
  <si>
    <t>El Pilar</t>
  </si>
  <si>
    <t>Eduardo</t>
  </si>
  <si>
    <t>Calixto</t>
  </si>
  <si>
    <t>Teresa Jesús</t>
  </si>
  <si>
    <t>Eduvigis</t>
  </si>
  <si>
    <t>Ignacio Ant.</t>
  </si>
  <si>
    <t>Lucas</t>
  </si>
  <si>
    <t>Laura</t>
  </si>
  <si>
    <t>Irene, Aurora</t>
  </si>
  <si>
    <t>Úrsula</t>
  </si>
  <si>
    <t>Salomé</t>
  </si>
  <si>
    <t>Juan Capistra.</t>
  </si>
  <si>
    <t>Dunia</t>
  </si>
  <si>
    <t>Crispín, crisanto</t>
  </si>
  <si>
    <t>Luciano, Evaristo</t>
  </si>
  <si>
    <t>Sabina, Florencion</t>
  </si>
  <si>
    <t>Simón y Judas</t>
  </si>
  <si>
    <t>Narciso</t>
  </si>
  <si>
    <t>Claudio, Cenobio</t>
  </si>
  <si>
    <t>Alonso, Nemesio</t>
  </si>
  <si>
    <t>Todos Santos</t>
  </si>
  <si>
    <t>Difuntos</t>
  </si>
  <si>
    <t>Martí Porres</t>
  </si>
  <si>
    <t>Carlos, Amancio</t>
  </si>
  <si>
    <t>Zacarias, Elisabet</t>
  </si>
  <si>
    <t>Beatriz, Servero</t>
  </si>
  <si>
    <t>Ernesto, Carina</t>
  </si>
  <si>
    <t>Severiano</t>
  </si>
  <si>
    <t>Almudena, Teodoro</t>
  </si>
  <si>
    <t>León</t>
  </si>
  <si>
    <t>Marti Tours</t>
  </si>
  <si>
    <t>Josafat</t>
  </si>
  <si>
    <t>Leandro</t>
  </si>
  <si>
    <t>Eugenio</t>
  </si>
  <si>
    <t>Alberto</t>
  </si>
  <si>
    <t>Margarita</t>
  </si>
  <si>
    <t>Isabel</t>
  </si>
  <si>
    <t>Odón</t>
  </si>
  <si>
    <t>Fausto, Crispin</t>
  </si>
  <si>
    <t>Octavio, Edmundo</t>
  </si>
  <si>
    <t>Presentación, Gelasio</t>
  </si>
  <si>
    <t>Cecilia</t>
  </si>
  <si>
    <t>Clemente</t>
  </si>
  <si>
    <t>Flora</t>
  </si>
  <si>
    <t>Catalina</t>
  </si>
  <si>
    <t>Leonardo</t>
  </si>
  <si>
    <t>Milagros, Facundo</t>
  </si>
  <si>
    <t>Jaime Mata</t>
  </si>
  <si>
    <t>Saturnino</t>
  </si>
  <si>
    <t>Andrés</t>
  </si>
  <si>
    <t>Eloy, Edmundo</t>
  </si>
  <si>
    <t>Bibiana</t>
  </si>
  <si>
    <t>Javier</t>
  </si>
  <si>
    <t>Barbara</t>
  </si>
  <si>
    <t>Elisa</t>
  </si>
  <si>
    <t>Nicolás</t>
  </si>
  <si>
    <t>Ambrosio</t>
  </si>
  <si>
    <t>Inmaculada</t>
  </si>
  <si>
    <t>Leocadia</t>
  </si>
  <si>
    <t>N.S.Loreto</t>
  </si>
  <si>
    <t>Dámaso</t>
  </si>
  <si>
    <t>N.S.Guadalupe</t>
  </si>
  <si>
    <t>Lucía</t>
  </si>
  <si>
    <t>Juan de la Cruz</t>
  </si>
  <si>
    <t xml:space="preserve">Virginia </t>
  </si>
  <si>
    <t>Adelaida</t>
  </si>
  <si>
    <t>Lázaro</t>
  </si>
  <si>
    <t>Esperanza</t>
  </si>
  <si>
    <t>Eva, Urbano, Dario</t>
  </si>
  <si>
    <t>Domingo Silos</t>
  </si>
  <si>
    <t>Pedro Canisio</t>
  </si>
  <si>
    <t>Demetrio</t>
  </si>
  <si>
    <t>Victoria</t>
  </si>
  <si>
    <t>Adela, Delfín</t>
  </si>
  <si>
    <t>Natividad, Belén</t>
  </si>
  <si>
    <t>Esteban</t>
  </si>
  <si>
    <t>Juan Evang.</t>
  </si>
  <si>
    <t>Inocentes</t>
  </si>
  <si>
    <t>Tomás, David</t>
  </si>
  <si>
    <t>Raúl, Honorio</t>
  </si>
  <si>
    <t>Silvestre, Mario</t>
  </si>
  <si>
    <t>fecha</t>
  </si>
  <si>
    <t>numero de dia</t>
  </si>
  <si>
    <t>nombre del dia</t>
  </si>
  <si>
    <t>tipo</t>
  </si>
  <si>
    <t>1 (domingo), 2 (lunes), 3 (martes) 4 (miercoles), 5 Jueves, 6 (viernes), 7 (Sábado)</t>
  </si>
  <si>
    <t>Lunes =1 a domingo=7</t>
  </si>
  <si>
    <t>lunes=0 a domingo=6</t>
  </si>
  <si>
    <t>Función =DIASEM  que darían el mismo resultado para Sábado</t>
  </si>
  <si>
    <t>En formato condicional se puede usar =DIASEM(A3)=7  (si es día de la semana =7 (se refiere a sábado)</t>
  </si>
  <si>
    <t>También para sábado podemos utilizar:  =DIASEM(A3;2)=6  (si es dia de la semana =6 (se refiere a sábado)</t>
  </si>
  <si>
    <t>También para sábado podemos utilizar:  =DIASEM(A3;1)=7  (si es dia de la semana =7 (se refiere a sábado)</t>
  </si>
  <si>
    <t>Función =DIASEM  que darían el mismo resultado para Domingo</t>
  </si>
  <si>
    <t>En formato condicional se puede usar =DIASEM(A3)=1  (si es dia de la semana =1 (se refiere a Domingo)</t>
  </si>
  <si>
    <t>También para domingo podemos utilizar:=DIASEM(A3;2)=7  (si es dia de la semana =1 (se refiere a Domingo)</t>
  </si>
  <si>
    <t>También para domingo podemos utilizar:=DIASEM(A3;1)=1  (si es dia de la semana =1 (se refiere a Domingo)</t>
  </si>
  <si>
    <t>TIPO:  en la fórmula es el valor que se especifica para el día de la semana, sus valores son 1, 2 o 3.</t>
  </si>
  <si>
    <t>1 domingo</t>
  </si>
  <si>
    <t>2 lunes</t>
  </si>
  <si>
    <t>3 (0)</t>
  </si>
  <si>
    <t>seleccionado cambia color fechas</t>
  </si>
  <si>
    <t>→</t>
  </si>
  <si>
    <t>Seleccione  control - para aumentar o disminuir  los años en el calendario</t>
  </si>
  <si>
    <t>Modelines.com  calendarios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</si>
</sst>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mmmm\ \-"/>
    <numFmt numFmtId="165" formatCode="&quot; Cambia de color&quot;"/>
    <numFmt numFmtId="166" formatCode="d"/>
    <numFmt numFmtId="167" formatCode="[$-F800]dddd\,\ mmmm\ dd\,\ yyyy"/>
    <numFmt numFmtId="168" formatCode="mmmm\-yyyy"/>
    <numFmt numFmtId="169" formatCode="mmmm\ \-\ yyyy"/>
    <numFmt numFmtId="170" formatCode="dd\-mmmm\-\ yyyy"/>
    <numFmt numFmtId="171" formatCode="#,##0\ ;[Red]\-#,##0\ ;;@"/>
    <numFmt numFmtId="172" formatCode="dddd"/>
    <numFmt numFmtId="173" formatCode="dd\ \ mmmm"/>
    <numFmt numFmtId="174" formatCode="ddd\,\ dd\ \-mmm"/>
  </numFmts>
  <fonts count="46" x14ac:knownFonts="1">
    <font>
      <sz val="11"/>
      <color theme="1"/>
      <name val="Calibri"/>
      <family val="2"/>
      <scheme val="minor"/>
    </font>
    <font>
      <sz val="11"/>
      <color rgb="FFFF0000"/>
      <name val="Calibri"/>
      <family val="2"/>
      <scheme val="minor"/>
    </font>
    <font>
      <sz val="11"/>
      <color theme="0"/>
      <name val="Calibri"/>
      <family val="2"/>
      <scheme val="minor"/>
    </font>
    <font>
      <u/>
      <sz val="11"/>
      <color theme="10"/>
      <name val="Calibri"/>
      <family val="2"/>
    </font>
    <font>
      <b/>
      <sz val="28"/>
      <color theme="1"/>
      <name val="Arial"/>
      <family val="2"/>
    </font>
    <font>
      <b/>
      <sz val="9"/>
      <color indexed="13"/>
      <name val="Arial"/>
      <family val="2"/>
    </font>
    <font>
      <sz val="11"/>
      <color theme="1"/>
      <name val="Arial"/>
      <family val="2"/>
    </font>
    <font>
      <b/>
      <sz val="28"/>
      <name val="Arial"/>
      <family val="2"/>
    </font>
    <font>
      <b/>
      <sz val="28"/>
      <color rgb="FFFF0000"/>
      <name val="Arial"/>
      <family val="2"/>
    </font>
    <font>
      <sz val="11"/>
      <name val="Calibri"/>
      <family val="2"/>
      <scheme val="minor"/>
    </font>
    <font>
      <sz val="7"/>
      <color theme="0"/>
      <name val="Arial"/>
      <family val="2"/>
    </font>
    <font>
      <sz val="7"/>
      <name val="Arial"/>
      <family val="2"/>
    </font>
    <font>
      <b/>
      <sz val="24"/>
      <name val="Arial"/>
      <family val="2"/>
    </font>
    <font>
      <b/>
      <sz val="24"/>
      <color rgb="FFFF0000"/>
      <name val="Arial"/>
      <family val="2"/>
    </font>
    <font>
      <b/>
      <u/>
      <sz val="12"/>
      <color rgb="FF0070C0"/>
      <name val="Calibri"/>
      <family val="2"/>
      <scheme val="minor"/>
    </font>
    <font>
      <u/>
      <sz val="12"/>
      <color rgb="FF0070C0"/>
      <name val="Calibri"/>
      <family val="2"/>
      <scheme val="minor"/>
    </font>
    <font>
      <b/>
      <sz val="8"/>
      <name val="Arial"/>
      <family val="2"/>
    </font>
    <font>
      <sz val="8"/>
      <color rgb="FF0070C0"/>
      <name val="Calibri"/>
      <family val="2"/>
      <scheme val="minor"/>
    </font>
    <font>
      <sz val="8"/>
      <color rgb="FFFF0000"/>
      <name val="Calibri"/>
      <family val="2"/>
      <scheme val="minor"/>
    </font>
    <font>
      <b/>
      <sz val="26"/>
      <name val="Arial"/>
      <family val="2"/>
    </font>
    <font>
      <b/>
      <sz val="26"/>
      <color indexed="10"/>
      <name val="Arial"/>
      <family val="2"/>
    </font>
    <font>
      <b/>
      <sz val="28"/>
      <color indexed="10"/>
      <name val="Arial"/>
      <family val="2"/>
    </font>
    <font>
      <sz val="28"/>
      <name val="Arial"/>
      <family val="2"/>
    </font>
    <font>
      <sz val="28"/>
      <color indexed="10"/>
      <name val="Arial"/>
      <family val="2"/>
    </font>
    <font>
      <sz val="9"/>
      <name val="Calibri"/>
      <family val="2"/>
      <scheme val="minor"/>
    </font>
    <font>
      <sz val="7"/>
      <color rgb="FFFF0000"/>
      <name val="Arial"/>
      <family val="2"/>
    </font>
    <font>
      <b/>
      <sz val="14"/>
      <color theme="0"/>
      <name val="Arial"/>
      <family val="2"/>
    </font>
    <font>
      <b/>
      <sz val="8"/>
      <color theme="0"/>
      <name val="Arial"/>
      <family val="2"/>
    </font>
    <font>
      <b/>
      <sz val="28"/>
      <color theme="0"/>
      <name val="Calibri"/>
      <family val="2"/>
      <scheme val="minor"/>
    </font>
    <font>
      <sz val="7"/>
      <color theme="1"/>
      <name val="Arial"/>
      <family val="2"/>
    </font>
    <font>
      <sz val="8"/>
      <name val="Arial"/>
      <family val="2"/>
    </font>
    <font>
      <u/>
      <sz val="7"/>
      <name val="Arial"/>
      <family val="2"/>
    </font>
    <font>
      <sz val="8"/>
      <color rgb="FFFF0000"/>
      <name val="Arial"/>
      <family val="2"/>
    </font>
    <font>
      <sz val="28"/>
      <color rgb="FFFF0000"/>
      <name val="Arial"/>
      <family val="2"/>
    </font>
    <font>
      <sz val="11"/>
      <name val="Arial"/>
      <family val="2"/>
    </font>
    <font>
      <sz val="10"/>
      <name val="Arial"/>
      <family val="2"/>
    </font>
    <font>
      <sz val="10"/>
      <color theme="0"/>
      <name val="Arial"/>
      <family val="2"/>
    </font>
    <font>
      <sz val="8"/>
      <color rgb="FF000000"/>
      <name val="Tahoma"/>
      <family val="2"/>
    </font>
    <font>
      <sz val="10"/>
      <color theme="1"/>
      <name val="Arial"/>
      <family val="2"/>
    </font>
    <font>
      <b/>
      <sz val="11"/>
      <name val="Agency FB"/>
      <family val="2"/>
    </font>
    <font>
      <b/>
      <sz val="14"/>
      <color theme="9" tint="0.59999389629810485"/>
      <name val="Calibri"/>
      <family val="2"/>
      <scheme val="minor"/>
    </font>
    <font>
      <sz val="11"/>
      <color theme="9" tint="0.59999389629810485"/>
      <name val="Calibri"/>
      <family val="2"/>
      <scheme val="minor"/>
    </font>
    <font>
      <sz val="20"/>
      <color theme="9" tint="0.59999389629810485"/>
      <name val="Calibri"/>
      <family val="2"/>
      <scheme val="minor"/>
    </font>
    <font>
      <sz val="10"/>
      <color theme="9" tint="0.59999389629810485"/>
      <name val="Arial"/>
      <family val="2"/>
    </font>
    <font>
      <b/>
      <sz val="20"/>
      <color rgb="FFFF0000"/>
      <name val="Calibri"/>
      <family val="2"/>
    </font>
    <font>
      <u/>
      <sz val="8"/>
      <color theme="10"/>
      <name val="Calibri"/>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2"/>
        <bgColor indexed="64"/>
      </patternFill>
    </fill>
    <fill>
      <patternFill patternType="solid">
        <fgColor theme="0"/>
        <bgColor indexed="22"/>
      </patternFill>
    </fill>
    <fill>
      <patternFill patternType="solid">
        <fgColor theme="0" tint="-4.9989318521683403E-2"/>
        <bgColor indexed="64"/>
      </patternFill>
    </fill>
    <fill>
      <patternFill patternType="solid">
        <fgColor rgb="FF00B050"/>
        <bgColor indexed="64"/>
      </patternFill>
    </fill>
    <fill>
      <patternFill patternType="solid">
        <fgColor rgb="FF0070C0"/>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9" tint="0.39997558519241921"/>
        <bgColor indexed="64"/>
      </patternFill>
    </fill>
  </fills>
  <borders count="35">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indexed="64"/>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right style="thin">
        <color theme="0" tint="-0.24994659260841701"/>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style="thin">
        <color indexed="64"/>
      </right>
      <top style="thin">
        <color indexed="64"/>
      </top>
      <bottom style="thin">
        <color theme="0" tint="-0.24994659260841701"/>
      </bottom>
      <diagonal/>
    </border>
  </borders>
  <cellStyleXfs count="2">
    <xf numFmtId="0" fontId="0" fillId="0" borderId="0"/>
    <xf numFmtId="0" fontId="3" fillId="0" borderId="0" applyNumberFormat="0" applyFill="0" applyBorder="0" applyAlignment="0" applyProtection="0">
      <alignment vertical="top"/>
      <protection locked="0"/>
    </xf>
  </cellStyleXfs>
  <cellXfs count="278">
    <xf numFmtId="0" fontId="0" fillId="0" borderId="0" xfId="0"/>
    <xf numFmtId="0" fontId="2" fillId="2" borderId="0" xfId="0" applyFont="1" applyFill="1" applyBorder="1"/>
    <xf numFmtId="0" fontId="2" fillId="2" borderId="2" xfId="0" applyFont="1" applyFill="1" applyBorder="1"/>
    <xf numFmtId="0" fontId="2" fillId="2" borderId="3" xfId="0" applyFont="1" applyFill="1" applyBorder="1" applyProtection="1">
      <protection hidden="1"/>
    </xf>
    <xf numFmtId="0" fontId="1" fillId="3" borderId="7" xfId="0" applyFont="1" applyFill="1" applyBorder="1" applyAlignment="1" applyProtection="1">
      <alignment horizontal="center" vertical="center" wrapText="1"/>
      <protection locked="0"/>
    </xf>
    <xf numFmtId="165" fontId="0" fillId="0" borderId="0" xfId="0" applyNumberFormat="1" applyProtection="1">
      <protection locked="0"/>
    </xf>
    <xf numFmtId="0" fontId="2" fillId="2" borderId="3" xfId="0" applyFont="1" applyFill="1" applyBorder="1" applyAlignment="1" applyProtection="1">
      <alignment wrapText="1"/>
      <protection hidden="1"/>
    </xf>
    <xf numFmtId="0" fontId="2" fillId="2" borderId="2" xfId="0" applyFont="1" applyFill="1" applyBorder="1" applyAlignment="1">
      <alignment wrapText="1"/>
    </xf>
    <xf numFmtId="0" fontId="10" fillId="2" borderId="0" xfId="0" applyFont="1" applyFill="1" applyBorder="1"/>
    <xf numFmtId="0" fontId="0" fillId="0" borderId="3" xfId="0" applyBorder="1" applyAlignment="1">
      <alignment wrapText="1"/>
    </xf>
    <xf numFmtId="0" fontId="16" fillId="6" borderId="7" xfId="0" applyFont="1" applyFill="1" applyBorder="1" applyAlignment="1" applyProtection="1">
      <alignment horizontal="center" vertical="center"/>
    </xf>
    <xf numFmtId="0" fontId="0" fillId="0" borderId="3" xfId="0" applyBorder="1" applyAlignment="1">
      <alignment wrapText="1"/>
    </xf>
    <xf numFmtId="166" fontId="17" fillId="6" borderId="7" xfId="0" applyNumberFormat="1" applyFont="1" applyFill="1" applyBorder="1" applyAlignment="1" applyProtection="1">
      <alignment horizontal="center" vertical="center"/>
      <protection hidden="1"/>
    </xf>
    <xf numFmtId="166" fontId="18" fillId="6" borderId="7" xfId="0" applyNumberFormat="1" applyFont="1" applyFill="1" applyBorder="1" applyAlignment="1" applyProtection="1">
      <alignment horizontal="center" vertical="center"/>
      <protection hidden="1"/>
    </xf>
    <xf numFmtId="166" fontId="17" fillId="0" borderId="7" xfId="0" applyNumberFormat="1" applyFont="1" applyFill="1" applyBorder="1" applyAlignment="1" applyProtection="1">
      <alignment horizontal="center" vertical="center"/>
      <protection hidden="1"/>
    </xf>
    <xf numFmtId="166" fontId="18" fillId="0" borderId="7" xfId="0" applyNumberFormat="1" applyFont="1" applyFill="1" applyBorder="1" applyAlignment="1" applyProtection="1">
      <alignment horizontal="center" vertical="center"/>
      <protection hidden="1"/>
    </xf>
    <xf numFmtId="0" fontId="9" fillId="2" borderId="10" xfId="0" applyFont="1" applyFill="1" applyBorder="1" applyAlignment="1"/>
    <xf numFmtId="0" fontId="9" fillId="2" borderId="3" xfId="0" applyFont="1" applyFill="1" applyBorder="1" applyAlignment="1"/>
    <xf numFmtId="0" fontId="2" fillId="2" borderId="3" xfId="0" applyFont="1" applyFill="1" applyBorder="1" applyAlignment="1" applyProtection="1">
      <alignment vertical="center"/>
      <protection hidden="1"/>
    </xf>
    <xf numFmtId="0" fontId="2" fillId="2" borderId="2" xfId="0" applyFont="1" applyFill="1" applyBorder="1" applyAlignment="1">
      <alignment vertical="center"/>
    </xf>
    <xf numFmtId="0" fontId="9" fillId="2" borderId="13" xfId="0" applyFont="1" applyFill="1" applyBorder="1" applyAlignment="1"/>
    <xf numFmtId="0" fontId="1" fillId="3" borderId="7" xfId="0" applyFont="1" applyFill="1" applyBorder="1" applyAlignment="1">
      <alignment horizontal="center" vertical="center" wrapText="1"/>
    </xf>
    <xf numFmtId="0" fontId="26" fillId="2" borderId="0" xfId="0" applyFont="1" applyFill="1" applyBorder="1"/>
    <xf numFmtId="0" fontId="26" fillId="2" borderId="3" xfId="0" applyFont="1" applyFill="1" applyBorder="1" applyProtection="1">
      <protection hidden="1"/>
    </xf>
    <xf numFmtId="0" fontId="26" fillId="2" borderId="2" xfId="0" applyFont="1" applyFill="1" applyBorder="1"/>
    <xf numFmtId="0" fontId="27" fillId="2" borderId="0" xfId="0" applyFont="1" applyFill="1" applyBorder="1"/>
    <xf numFmtId="0" fontId="27" fillId="2" borderId="3" xfId="0" applyFont="1" applyFill="1" applyBorder="1" applyProtection="1">
      <protection hidden="1"/>
    </xf>
    <xf numFmtId="0" fontId="27" fillId="2" borderId="2" xfId="0" applyFont="1" applyFill="1" applyBorder="1"/>
    <xf numFmtId="0" fontId="28" fillId="2" borderId="0" xfId="0" applyFont="1" applyFill="1" applyBorder="1"/>
    <xf numFmtId="0" fontId="28" fillId="2" borderId="3" xfId="0" applyFont="1" applyFill="1" applyBorder="1" applyProtection="1">
      <protection hidden="1"/>
    </xf>
    <xf numFmtId="0" fontId="28" fillId="2" borderId="2" xfId="0" applyFont="1" applyFill="1" applyBorder="1"/>
    <xf numFmtId="0" fontId="6" fillId="0" borderId="0" xfId="0" applyFont="1" applyBorder="1"/>
    <xf numFmtId="0" fontId="0" fillId="0" borderId="0" xfId="0" applyBorder="1"/>
    <xf numFmtId="0" fontId="2" fillId="2" borderId="3" xfId="0" applyFont="1" applyFill="1" applyBorder="1"/>
    <xf numFmtId="174" fontId="36" fillId="8" borderId="0" xfId="0" applyNumberFormat="1" applyFont="1" applyFill="1" applyAlignment="1">
      <alignment horizontal="center"/>
    </xf>
    <xf numFmtId="174" fontId="0" fillId="0" borderId="0" xfId="0" applyNumberFormat="1" applyAlignment="1">
      <alignment horizontal="center"/>
    </xf>
    <xf numFmtId="0" fontId="30" fillId="0" borderId="0" xfId="0" applyFont="1" applyAlignment="1">
      <alignment horizontal="left"/>
    </xf>
    <xf numFmtId="0" fontId="0" fillId="0" borderId="0" xfId="0" applyAlignment="1">
      <alignment horizontal="left"/>
    </xf>
    <xf numFmtId="14" fontId="36" fillId="7" borderId="28" xfId="0" applyNumberFormat="1" applyFont="1" applyFill="1" applyBorder="1" applyAlignment="1">
      <alignment horizontal="center"/>
    </xf>
    <xf numFmtId="0" fontId="36" fillId="7" borderId="29" xfId="0" applyFont="1" applyFill="1" applyBorder="1" applyAlignment="1">
      <alignment horizontal="center"/>
    </xf>
    <xf numFmtId="172" fontId="36" fillId="7" borderId="29" xfId="0" applyNumberFormat="1" applyFont="1" applyFill="1" applyBorder="1" applyAlignment="1">
      <alignment horizontal="center"/>
    </xf>
    <xf numFmtId="14" fontId="38" fillId="0" borderId="28" xfId="0" applyNumberFormat="1" applyFont="1" applyBorder="1" applyAlignment="1">
      <alignment horizontal="center"/>
    </xf>
    <xf numFmtId="0" fontId="35" fillId="0" borderId="29" xfId="0" applyFont="1" applyFill="1" applyBorder="1" applyAlignment="1">
      <alignment horizontal="center"/>
    </xf>
    <xf numFmtId="172" fontId="35" fillId="0" borderId="29" xfId="0" applyNumberFormat="1" applyFont="1" applyFill="1" applyBorder="1" applyAlignment="1">
      <alignment horizontal="center"/>
    </xf>
    <xf numFmtId="0" fontId="35" fillId="0" borderId="30" xfId="0" applyFont="1" applyFill="1" applyBorder="1" applyAlignment="1">
      <alignment horizontal="center"/>
    </xf>
    <xf numFmtId="14" fontId="38" fillId="0" borderId="31" xfId="0" applyNumberFormat="1" applyFont="1" applyBorder="1" applyAlignment="1">
      <alignment horizontal="center"/>
    </xf>
    <xf numFmtId="0" fontId="38" fillId="0" borderId="32" xfId="0" applyFont="1" applyBorder="1" applyAlignment="1">
      <alignment horizontal="center"/>
    </xf>
    <xf numFmtId="172" fontId="38" fillId="0" borderId="32" xfId="0" applyNumberFormat="1" applyFont="1" applyBorder="1" applyAlignment="1">
      <alignment horizontal="center"/>
    </xf>
    <xf numFmtId="0" fontId="38" fillId="0" borderId="33" xfId="0" applyFont="1" applyBorder="1" applyAlignment="1">
      <alignment horizontal="center"/>
    </xf>
    <xf numFmtId="174" fontId="35" fillId="0" borderId="0" xfId="0" applyNumberFormat="1" applyFont="1" applyAlignment="1">
      <alignment horizontal="center"/>
    </xf>
    <xf numFmtId="174" fontId="36" fillId="8" borderId="0" xfId="0" applyNumberFormat="1" applyFont="1" applyFill="1" applyAlignment="1">
      <alignment horizontal="center"/>
    </xf>
    <xf numFmtId="0" fontId="36" fillId="7" borderId="0" xfId="0" applyFont="1" applyFill="1" applyBorder="1" applyAlignment="1">
      <alignment horizontal="center"/>
    </xf>
    <xf numFmtId="0" fontId="2" fillId="2" borderId="13" xfId="0" applyFont="1" applyFill="1" applyBorder="1" applyAlignment="1" applyProtection="1">
      <alignment wrapText="1"/>
      <protection hidden="1"/>
    </xf>
    <xf numFmtId="166" fontId="17" fillId="6" borderId="8" xfId="0" applyNumberFormat="1" applyFont="1" applyFill="1" applyBorder="1" applyAlignment="1" applyProtection="1">
      <alignment horizontal="center" vertical="center"/>
      <protection hidden="1"/>
    </xf>
    <xf numFmtId="166" fontId="17" fillId="0" borderId="8" xfId="0" applyNumberFormat="1" applyFont="1" applyFill="1" applyBorder="1" applyAlignment="1" applyProtection="1">
      <alignment horizontal="center" vertical="center"/>
      <protection hidden="1"/>
    </xf>
    <xf numFmtId="0" fontId="2" fillId="2" borderId="3" xfId="0" applyFont="1" applyFill="1" applyBorder="1" applyAlignment="1" applyProtection="1">
      <protection hidden="1"/>
    </xf>
    <xf numFmtId="0" fontId="2" fillId="2" borderId="9" xfId="0" applyFont="1" applyFill="1" applyBorder="1" applyAlignment="1" applyProtection="1">
      <alignment wrapText="1"/>
      <protection hidden="1"/>
    </xf>
    <xf numFmtId="0" fontId="2" fillId="2" borderId="8" xfId="0" applyFont="1" applyFill="1" applyBorder="1" applyProtection="1">
      <protection hidden="1"/>
    </xf>
    <xf numFmtId="0" fontId="2" fillId="2" borderId="8" xfId="0" applyFont="1" applyFill="1" applyBorder="1" applyAlignment="1" applyProtection="1">
      <alignment wrapText="1"/>
      <protection hidden="1"/>
    </xf>
    <xf numFmtId="0" fontId="2" fillId="2" borderId="15" xfId="0" applyFont="1" applyFill="1" applyBorder="1" applyAlignment="1" applyProtection="1">
      <alignment wrapText="1"/>
      <protection hidden="1"/>
    </xf>
    <xf numFmtId="0" fontId="2" fillId="2" borderId="13" xfId="0" applyFont="1" applyFill="1" applyBorder="1" applyProtection="1">
      <protection hidden="1"/>
    </xf>
    <xf numFmtId="0" fontId="2" fillId="2" borderId="9" xfId="0" applyFont="1" applyFill="1" applyBorder="1" applyProtection="1">
      <protection hidden="1"/>
    </xf>
    <xf numFmtId="0" fontId="2" fillId="2" borderId="13" xfId="0" applyFont="1" applyFill="1" applyBorder="1" applyAlignment="1" applyProtection="1">
      <protection hidden="1"/>
    </xf>
    <xf numFmtId="0" fontId="0" fillId="0" borderId="3" xfId="0" applyFont="1" applyBorder="1" applyAlignment="1">
      <alignment horizontal="center" wrapText="1"/>
    </xf>
    <xf numFmtId="0" fontId="40" fillId="10" borderId="0" xfId="0" applyFont="1" applyFill="1" applyAlignment="1">
      <alignment horizontal="center"/>
    </xf>
    <xf numFmtId="0" fontId="40" fillId="10" borderId="0" xfId="0" applyFont="1" applyFill="1"/>
    <xf numFmtId="0" fontId="41" fillId="10" borderId="0" xfId="0" applyFont="1" applyFill="1"/>
    <xf numFmtId="14" fontId="41" fillId="10" borderId="0" xfId="0" applyNumberFormat="1" applyFont="1" applyFill="1" applyAlignment="1">
      <alignment horizontal="center"/>
    </xf>
    <xf numFmtId="0" fontId="41" fillId="10" borderId="0" xfId="0" applyFont="1" applyFill="1" applyAlignment="1">
      <alignment horizontal="center"/>
    </xf>
    <xf numFmtId="173" fontId="41" fillId="10" borderId="0" xfId="0" applyNumberFormat="1" applyFont="1" applyFill="1"/>
    <xf numFmtId="0" fontId="43" fillId="10" borderId="0" xfId="0" applyFont="1" applyFill="1" applyBorder="1" applyAlignment="1" applyProtection="1">
      <alignment wrapText="1"/>
      <protection hidden="1"/>
    </xf>
    <xf numFmtId="0" fontId="43" fillId="10" borderId="0" xfId="0" applyFont="1" applyFill="1" applyBorder="1" applyAlignment="1" applyProtection="1">
      <protection hidden="1"/>
    </xf>
    <xf numFmtId="167" fontId="43" fillId="10" borderId="0" xfId="0" applyNumberFormat="1" applyFont="1" applyFill="1" applyBorder="1" applyAlignment="1" applyProtection="1">
      <alignment horizontal="left" vertical="center" wrapText="1"/>
      <protection hidden="1"/>
    </xf>
    <xf numFmtId="171" fontId="43" fillId="10" borderId="0" xfId="0" applyNumberFormat="1" applyFont="1" applyFill="1" applyBorder="1" applyAlignment="1" applyProtection="1">
      <alignment horizontal="left" vertical="center" wrapText="1"/>
      <protection hidden="1"/>
    </xf>
    <xf numFmtId="172" fontId="43" fillId="10" borderId="0" xfId="0" applyNumberFormat="1" applyFont="1" applyFill="1" applyBorder="1" applyAlignment="1" applyProtection="1">
      <alignment horizontal="left" vertical="center" wrapText="1"/>
      <protection hidden="1"/>
    </xf>
    <xf numFmtId="170" fontId="43" fillId="10" borderId="0" xfId="0" applyNumberFormat="1" applyFont="1" applyFill="1" applyBorder="1" applyAlignment="1" applyProtection="1">
      <alignment horizontal="left" vertical="center" wrapText="1"/>
      <protection hidden="1"/>
    </xf>
    <xf numFmtId="171" fontId="41" fillId="10" borderId="0" xfId="0" applyNumberFormat="1" applyFont="1" applyFill="1" applyBorder="1" applyAlignment="1" applyProtection="1">
      <alignment horizontal="left" vertical="center" wrapText="1"/>
      <protection hidden="1"/>
    </xf>
    <xf numFmtId="0" fontId="41" fillId="10" borderId="0" xfId="0" applyFont="1" applyFill="1" applyBorder="1"/>
    <xf numFmtId="0" fontId="2" fillId="2" borderId="0" xfId="0" applyFont="1" applyFill="1" applyBorder="1" applyAlignment="1">
      <alignment wrapText="1"/>
    </xf>
    <xf numFmtId="167" fontId="9" fillId="11" borderId="3" xfId="0" applyNumberFormat="1" applyFont="1" applyFill="1" applyBorder="1" applyAlignment="1">
      <alignment horizontal="center" wrapText="1"/>
    </xf>
    <xf numFmtId="0" fontId="39" fillId="0" borderId="4" xfId="0" applyFont="1" applyBorder="1" applyAlignment="1">
      <alignment horizontal="center" vertical="center" wrapText="1"/>
    </xf>
    <xf numFmtId="0" fontId="44" fillId="2" borderId="6" xfId="0" applyFont="1" applyFill="1" applyBorder="1" applyAlignment="1">
      <alignment horizontal="left" vertical="center"/>
    </xf>
    <xf numFmtId="0" fontId="11" fillId="0" borderId="7" xfId="0" applyFont="1" applyFill="1" applyBorder="1" applyAlignment="1" applyProtection="1">
      <alignment horizontal="center"/>
      <protection hidden="1"/>
    </xf>
    <xf numFmtId="166" fontId="7" fillId="9" borderId="7" xfId="0" applyNumberFormat="1" applyFont="1" applyFill="1" applyBorder="1" applyAlignment="1" applyProtection="1">
      <alignment horizontal="center" vertical="center"/>
      <protection hidden="1"/>
    </xf>
    <xf numFmtId="166" fontId="24" fillId="2" borderId="7" xfId="0" applyNumberFormat="1" applyFont="1" applyFill="1" applyBorder="1" applyAlignment="1" applyProtection="1">
      <alignment horizontal="left" vertical="center"/>
      <protection locked="0" hidden="1"/>
    </xf>
    <xf numFmtId="0" fontId="9" fillId="0" borderId="7" xfId="0" applyFont="1" applyBorder="1" applyAlignment="1" applyProtection="1">
      <alignment horizontal="left"/>
      <protection locked="0"/>
    </xf>
    <xf numFmtId="0" fontId="9" fillId="2" borderId="8" xfId="0" applyFont="1" applyFill="1" applyBorder="1" applyAlignment="1"/>
    <xf numFmtId="0" fontId="0" fillId="0" borderId="9" xfId="0" applyBorder="1" applyAlignment="1"/>
    <xf numFmtId="0" fontId="0" fillId="0" borderId="15" xfId="0" applyBorder="1" applyAlignment="1"/>
    <xf numFmtId="166" fontId="24" fillId="2" borderId="10" xfId="0" applyNumberFormat="1" applyFont="1" applyFill="1" applyBorder="1" applyAlignment="1" applyProtection="1">
      <alignment horizontal="left" vertical="center"/>
      <protection locked="0" hidden="1"/>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9" fillId="0" borderId="10" xfId="0" applyFont="1" applyBorder="1" applyAlignment="1" applyProtection="1">
      <alignment horizontal="left"/>
      <protection locked="0"/>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 xfId="0" applyBorder="1" applyAlignment="1">
      <alignment horizontal="left" vertical="center"/>
    </xf>
    <xf numFmtId="0" fontId="0" fillId="0" borderId="14" xfId="0" applyBorder="1" applyAlignment="1">
      <alignment horizontal="left" vertical="center"/>
    </xf>
    <xf numFmtId="166" fontId="24" fillId="2" borderId="4" xfId="0" applyNumberFormat="1" applyFont="1" applyFill="1" applyBorder="1" applyAlignment="1" applyProtection="1">
      <alignment horizontal="left" vertical="center"/>
      <protection locked="0" hidden="1"/>
    </xf>
    <xf numFmtId="0" fontId="0" fillId="0" borderId="5" xfId="0" applyBorder="1" applyAlignment="1">
      <alignment horizontal="left"/>
    </xf>
    <xf numFmtId="0" fontId="0" fillId="0" borderId="6" xfId="0" applyBorder="1" applyAlignment="1">
      <alignment horizontal="left"/>
    </xf>
    <xf numFmtId="0" fontId="0" fillId="0" borderId="4" xfId="0" applyBorder="1" applyAlignment="1">
      <alignment horizontal="left"/>
    </xf>
    <xf numFmtId="0" fontId="9" fillId="0" borderId="7" xfId="0" applyFont="1" applyBorder="1" applyAlignment="1" applyProtection="1">
      <alignment horizontal="left" wrapText="1"/>
      <protection locked="0"/>
    </xf>
    <xf numFmtId="0" fontId="0" fillId="0" borderId="7" xfId="0" applyBorder="1" applyAlignment="1">
      <alignment horizontal="left" wrapText="1"/>
    </xf>
    <xf numFmtId="0" fontId="0" fillId="0" borderId="7" xfId="0" applyBorder="1" applyAlignment="1">
      <alignment horizontal="left"/>
    </xf>
    <xf numFmtId="0" fontId="0" fillId="0" borderId="10" xfId="0" applyBorder="1" applyAlignment="1"/>
    <xf numFmtId="0" fontId="0" fillId="0" borderId="11" xfId="0" applyBorder="1" applyAlignment="1"/>
    <xf numFmtId="0" fontId="0" fillId="0" borderId="12" xfId="0" applyBorder="1" applyAlignment="1"/>
    <xf numFmtId="0" fontId="0" fillId="0" borderId="3" xfId="0" applyBorder="1" applyAlignment="1"/>
    <xf numFmtId="0" fontId="0" fillId="0" borderId="0" xfId="0" applyBorder="1" applyAlignment="1"/>
    <xf numFmtId="0" fontId="0" fillId="0" borderId="2" xfId="0" applyBorder="1" applyAlignment="1"/>
    <xf numFmtId="0" fontId="0" fillId="0" borderId="7" xfId="0" applyBorder="1" applyAlignment="1"/>
    <xf numFmtId="0" fontId="0" fillId="0" borderId="13" xfId="0" applyBorder="1" applyAlignment="1"/>
    <xf numFmtId="0" fontId="0" fillId="0" borderId="1" xfId="0" applyBorder="1" applyAlignment="1"/>
    <xf numFmtId="0" fontId="0" fillId="0" borderId="14" xfId="0" applyBorder="1" applyAlignment="1"/>
    <xf numFmtId="0" fontId="2" fillId="2" borderId="1" xfId="0" applyFont="1" applyFill="1" applyBorder="1" applyAlignment="1">
      <alignment wrapText="1"/>
    </xf>
    <xf numFmtId="0" fontId="0" fillId="0" borderId="1" xfId="0" applyBorder="1" applyAlignment="1">
      <alignment wrapText="1"/>
    </xf>
    <xf numFmtId="0" fontId="0" fillId="0" borderId="0" xfId="0" applyBorder="1" applyAlignment="1">
      <alignment wrapText="1"/>
    </xf>
    <xf numFmtId="0" fontId="0" fillId="0" borderId="5" xfId="0" applyBorder="1" applyAlignment="1">
      <alignment wrapText="1"/>
    </xf>
    <xf numFmtId="164" fontId="4" fillId="0" borderId="5" xfId="0" applyNumberFormat="1" applyFont="1" applyBorder="1" applyAlignment="1">
      <alignment horizontal="right" vertical="center" wrapText="1"/>
    </xf>
    <xf numFmtId="0" fontId="0" fillId="0" borderId="5" xfId="0" applyBorder="1" applyAlignment="1">
      <alignment horizontal="right" vertical="center" wrapText="1"/>
    </xf>
    <xf numFmtId="3" fontId="4" fillId="0" borderId="5" xfId="0" applyNumberFormat="1" applyFont="1" applyBorder="1" applyAlignment="1" applyProtection="1">
      <alignment horizontal="left" vertical="center" wrapText="1"/>
      <protection locked="0"/>
    </xf>
    <xf numFmtId="0" fontId="0" fillId="0" borderId="5" xfId="0" applyBorder="1" applyAlignment="1" applyProtection="1">
      <alignment vertical="center" wrapText="1"/>
      <protection locked="0"/>
    </xf>
    <xf numFmtId="0" fontId="0" fillId="0" borderId="5" xfId="0" applyBorder="1" applyAlignment="1">
      <alignment vertical="center" wrapText="1"/>
    </xf>
    <xf numFmtId="0" fontId="5" fillId="4" borderId="4" xfId="0" applyFont="1" applyFill="1" applyBorder="1" applyAlignment="1">
      <alignment horizontal="center"/>
    </xf>
    <xf numFmtId="0" fontId="5" fillId="4" borderId="5" xfId="0" applyFont="1" applyFill="1" applyBorder="1" applyAlignment="1">
      <alignment horizontal="center"/>
    </xf>
    <xf numFmtId="0" fontId="5" fillId="4" borderId="6" xfId="0" applyFont="1" applyFill="1" applyBorder="1" applyAlignment="1">
      <alignment horizontal="center"/>
    </xf>
    <xf numFmtId="0" fontId="3" fillId="0" borderId="8" xfId="1" applyBorder="1" applyAlignment="1" applyProtection="1">
      <alignment horizontal="center" vertical="top" wrapText="1"/>
      <protection locked="0"/>
    </xf>
    <xf numFmtId="0" fontId="0" fillId="0" borderId="9" xfId="0" applyBorder="1" applyAlignment="1">
      <alignment horizontal="center" vertical="top" wrapText="1"/>
    </xf>
    <xf numFmtId="166" fontId="7" fillId="9" borderId="4" xfId="0" applyNumberFormat="1" applyFont="1" applyFill="1" applyBorder="1" applyAlignment="1" applyProtection="1">
      <alignment horizontal="center" vertical="center"/>
      <protection hidden="1"/>
    </xf>
    <xf numFmtId="166" fontId="7" fillId="9" borderId="5" xfId="0" applyNumberFormat="1" applyFont="1" applyFill="1" applyBorder="1" applyAlignment="1" applyProtection="1">
      <alignment horizontal="center" vertical="center"/>
      <protection hidden="1"/>
    </xf>
    <xf numFmtId="166" fontId="7" fillId="9" borderId="6" xfId="0" applyNumberFormat="1" applyFont="1" applyFill="1" applyBorder="1" applyAlignment="1" applyProtection="1">
      <alignment horizontal="center" vertical="center"/>
      <protection hidden="1"/>
    </xf>
    <xf numFmtId="166" fontId="8" fillId="9" borderId="4" xfId="0" applyNumberFormat="1" applyFont="1" applyFill="1" applyBorder="1" applyAlignment="1" applyProtection="1">
      <alignment horizontal="center" vertical="center"/>
      <protection hidden="1"/>
    </xf>
    <xf numFmtId="166" fontId="8" fillId="9" borderId="5" xfId="0" applyNumberFormat="1" applyFont="1" applyFill="1" applyBorder="1" applyAlignment="1" applyProtection="1">
      <alignment horizontal="center" vertical="center"/>
      <protection hidden="1"/>
    </xf>
    <xf numFmtId="166" fontId="8" fillId="9" borderId="6" xfId="0" applyNumberFormat="1" applyFont="1" applyFill="1" applyBorder="1" applyAlignment="1" applyProtection="1">
      <alignment horizontal="center" vertical="center"/>
      <protection hidden="1"/>
    </xf>
    <xf numFmtId="0" fontId="6" fillId="0" borderId="5" xfId="0" applyFont="1" applyBorder="1" applyAlignment="1">
      <alignment horizontal="center"/>
    </xf>
    <xf numFmtId="0" fontId="6" fillId="0" borderId="6" xfId="0" applyFont="1" applyBorder="1" applyAlignment="1">
      <alignment horizontal="center"/>
    </xf>
    <xf numFmtId="166" fontId="8" fillId="9" borderId="7" xfId="0" applyNumberFormat="1" applyFont="1" applyFill="1" applyBorder="1" applyAlignment="1" applyProtection="1">
      <alignment horizontal="center" vertical="center"/>
      <protection hidden="1"/>
    </xf>
    <xf numFmtId="166" fontId="13" fillId="9" borderId="4" xfId="0" applyNumberFormat="1" applyFont="1" applyFill="1" applyBorder="1" applyAlignment="1" applyProtection="1">
      <alignment horizontal="center" vertical="center"/>
      <protection hidden="1"/>
    </xf>
    <xf numFmtId="166" fontId="13" fillId="9" borderId="5" xfId="0" applyNumberFormat="1" applyFont="1" applyFill="1" applyBorder="1" applyAlignment="1" applyProtection="1">
      <alignment horizontal="center" vertical="center"/>
      <protection hidden="1"/>
    </xf>
    <xf numFmtId="166" fontId="13" fillId="9" borderId="6" xfId="0" applyNumberFormat="1" applyFont="1" applyFill="1" applyBorder="1" applyAlignment="1" applyProtection="1">
      <alignment horizontal="center" vertical="center"/>
      <protection hidden="1"/>
    </xf>
    <xf numFmtId="166" fontId="12" fillId="9" borderId="4" xfId="0" applyNumberFormat="1" applyFont="1" applyFill="1" applyBorder="1" applyAlignment="1" applyProtection="1">
      <alignment horizontal="center" vertical="center"/>
      <protection hidden="1"/>
    </xf>
    <xf numFmtId="166" fontId="12" fillId="9" borderId="5" xfId="0" applyNumberFormat="1" applyFont="1" applyFill="1" applyBorder="1" applyAlignment="1" applyProtection="1">
      <alignment horizontal="center" vertical="center"/>
      <protection hidden="1"/>
    </xf>
    <xf numFmtId="166" fontId="12" fillId="9" borderId="6" xfId="0" applyNumberFormat="1" applyFont="1" applyFill="1" applyBorder="1" applyAlignment="1" applyProtection="1">
      <alignment horizontal="center" vertical="center"/>
      <protection hidden="1"/>
    </xf>
    <xf numFmtId="169" fontId="4" fillId="0" borderId="4" xfId="0" applyNumberFormat="1" applyFont="1" applyBorder="1" applyAlignment="1">
      <alignment horizontal="center" wrapText="1"/>
    </xf>
    <xf numFmtId="169" fontId="4" fillId="0" borderId="5" xfId="0" applyNumberFormat="1" applyFont="1" applyBorder="1" applyAlignment="1">
      <alignment horizontal="center" wrapText="1"/>
    </xf>
    <xf numFmtId="169" fontId="4" fillId="0" borderId="6" xfId="0" applyNumberFormat="1" applyFont="1" applyBorder="1" applyAlignment="1">
      <alignment horizontal="center" wrapText="1"/>
    </xf>
    <xf numFmtId="0" fontId="5" fillId="4" borderId="16" xfId="0" applyFont="1" applyFill="1" applyBorder="1" applyAlignment="1">
      <alignment horizontal="center"/>
    </xf>
    <xf numFmtId="0" fontId="5" fillId="4" borderId="17" xfId="0" applyFont="1" applyFill="1" applyBorder="1" applyAlignment="1">
      <alignment horizontal="center"/>
    </xf>
    <xf numFmtId="168" fontId="14" fillId="5" borderId="4" xfId="0" applyNumberFormat="1" applyFont="1" applyFill="1" applyBorder="1" applyAlignment="1" applyProtection="1">
      <alignment horizontal="center" vertical="center" wrapText="1"/>
      <protection hidden="1"/>
    </xf>
    <xf numFmtId="0" fontId="0" fillId="0" borderId="6" xfId="0" applyBorder="1" applyAlignment="1">
      <alignment wrapText="1"/>
    </xf>
    <xf numFmtId="0" fontId="15" fillId="2" borderId="10" xfId="0" applyFont="1" applyFill="1"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3" xfId="0" applyBorder="1" applyAlignment="1">
      <alignment wrapText="1"/>
    </xf>
    <xf numFmtId="0" fontId="0" fillId="0" borderId="2" xfId="0" applyBorder="1" applyAlignment="1">
      <alignment wrapText="1"/>
    </xf>
    <xf numFmtId="0" fontId="6" fillId="0" borderId="8" xfId="0" applyFont="1" applyBorder="1" applyAlignment="1">
      <alignment wrapText="1"/>
    </xf>
    <xf numFmtId="0" fontId="0" fillId="0" borderId="9" xfId="0" applyBorder="1" applyAlignment="1">
      <alignment wrapText="1"/>
    </xf>
    <xf numFmtId="0" fontId="11" fillId="2" borderId="4" xfId="0" applyFont="1" applyFill="1" applyBorder="1" applyAlignment="1" applyProtection="1">
      <alignment horizontal="center"/>
      <protection hidden="1"/>
    </xf>
    <xf numFmtId="0" fontId="11" fillId="2" borderId="5" xfId="0" applyFont="1" applyFill="1" applyBorder="1" applyAlignment="1" applyProtection="1">
      <alignment horizontal="center"/>
      <protection hidden="1"/>
    </xf>
    <xf numFmtId="0" fontId="11" fillId="2" borderId="6" xfId="0" applyFont="1" applyFill="1" applyBorder="1" applyAlignment="1" applyProtection="1">
      <alignment horizontal="center"/>
      <protection hidden="1"/>
    </xf>
    <xf numFmtId="166" fontId="7" fillId="2" borderId="4" xfId="0" applyNumberFormat="1" applyFont="1" applyFill="1" applyBorder="1" applyAlignment="1" applyProtection="1">
      <alignment horizontal="center" vertical="center"/>
      <protection hidden="1"/>
    </xf>
    <xf numFmtId="166" fontId="7" fillId="2" borderId="5" xfId="0" applyNumberFormat="1" applyFont="1" applyFill="1" applyBorder="1" applyAlignment="1" applyProtection="1">
      <alignment horizontal="center" vertical="center"/>
      <protection hidden="1"/>
    </xf>
    <xf numFmtId="166" fontId="7" fillId="2" borderId="6" xfId="0" applyNumberFormat="1" applyFont="1" applyFill="1" applyBorder="1" applyAlignment="1" applyProtection="1">
      <alignment horizontal="center" vertical="center"/>
      <protection hidden="1"/>
    </xf>
    <xf numFmtId="166" fontId="19" fillId="2" borderId="4" xfId="0" applyNumberFormat="1" applyFont="1" applyFill="1" applyBorder="1" applyAlignment="1" applyProtection="1">
      <alignment horizontal="center" vertical="center"/>
      <protection hidden="1"/>
    </xf>
    <xf numFmtId="166" fontId="19" fillId="2" borderId="5" xfId="0" applyNumberFormat="1" applyFont="1" applyFill="1" applyBorder="1" applyAlignment="1" applyProtection="1">
      <alignment horizontal="center" vertical="center"/>
      <protection hidden="1"/>
    </xf>
    <xf numFmtId="166" fontId="19" fillId="2" borderId="6" xfId="0" applyNumberFormat="1" applyFont="1" applyFill="1" applyBorder="1" applyAlignment="1" applyProtection="1">
      <alignment horizontal="center" vertical="center"/>
      <protection hidden="1"/>
    </xf>
    <xf numFmtId="166" fontId="20" fillId="2" borderId="4" xfId="0" applyNumberFormat="1" applyFont="1" applyFill="1" applyBorder="1" applyAlignment="1" applyProtection="1">
      <alignment horizontal="center" vertical="center"/>
      <protection hidden="1"/>
    </xf>
    <xf numFmtId="166" fontId="20" fillId="2" borderId="5" xfId="0" applyNumberFormat="1" applyFont="1" applyFill="1" applyBorder="1" applyAlignment="1" applyProtection="1">
      <alignment horizontal="center" vertical="center"/>
      <protection hidden="1"/>
    </xf>
    <xf numFmtId="166" fontId="20" fillId="2" borderId="6" xfId="0" applyNumberFormat="1" applyFont="1" applyFill="1" applyBorder="1" applyAlignment="1" applyProtection="1">
      <alignment horizontal="center" vertical="center"/>
      <protection hidden="1"/>
    </xf>
    <xf numFmtId="0" fontId="11" fillId="2" borderId="7" xfId="0" applyFont="1" applyFill="1" applyBorder="1" applyAlignment="1" applyProtection="1">
      <alignment horizontal="center"/>
      <protection hidden="1"/>
    </xf>
    <xf numFmtId="0" fontId="5" fillId="4" borderId="18" xfId="0" applyFont="1" applyFill="1" applyBorder="1" applyAlignment="1">
      <alignment horizontal="center"/>
    </xf>
    <xf numFmtId="0" fontId="0" fillId="0" borderId="8" xfId="0" applyBorder="1" applyAlignment="1" applyProtection="1">
      <alignment horizontal="left" vertical="top" wrapText="1"/>
      <protection locked="0"/>
    </xf>
    <xf numFmtId="0" fontId="0" fillId="0" borderId="9" xfId="0" applyBorder="1" applyAlignment="1">
      <alignment horizontal="left" vertical="top" wrapText="1"/>
    </xf>
    <xf numFmtId="0" fontId="5" fillId="4" borderId="19" xfId="0" applyFont="1" applyFill="1" applyBorder="1" applyAlignment="1">
      <alignment horizontal="center"/>
    </xf>
    <xf numFmtId="0" fontId="5" fillId="4" borderId="20" xfId="0" applyFont="1" applyFill="1" applyBorder="1" applyAlignment="1">
      <alignment horizontal="center"/>
    </xf>
    <xf numFmtId="0" fontId="15" fillId="2" borderId="11" xfId="0" applyFont="1" applyFill="1" applyBorder="1" applyAlignment="1">
      <alignment wrapText="1"/>
    </xf>
    <xf numFmtId="166" fontId="7" fillId="2" borderId="7" xfId="0" applyNumberFormat="1" applyFont="1" applyFill="1" applyBorder="1" applyAlignment="1" applyProtection="1">
      <alignment horizontal="center" vertical="center"/>
      <protection hidden="1"/>
    </xf>
    <xf numFmtId="0" fontId="0" fillId="0" borderId="15" xfId="0" applyBorder="1" applyAlignment="1">
      <alignment horizontal="left" vertical="top" wrapText="1"/>
    </xf>
    <xf numFmtId="166" fontId="21" fillId="2" borderId="4" xfId="0" applyNumberFormat="1" applyFont="1" applyFill="1" applyBorder="1" applyAlignment="1" applyProtection="1">
      <alignment horizontal="center" vertical="center"/>
      <protection hidden="1"/>
    </xf>
    <xf numFmtId="166" fontId="21" fillId="2" borderId="5" xfId="0" applyNumberFormat="1"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0" fillId="0" borderId="15" xfId="0" applyBorder="1" applyAlignment="1">
      <alignment wrapText="1"/>
    </xf>
    <xf numFmtId="166" fontId="23" fillId="2" borderId="4" xfId="0" applyNumberFormat="1" applyFont="1" applyFill="1" applyBorder="1" applyAlignment="1" applyProtection="1">
      <alignment horizontal="center" vertical="center"/>
      <protection hidden="1"/>
    </xf>
    <xf numFmtId="166" fontId="23" fillId="2" borderId="5" xfId="0" applyNumberFormat="1" applyFont="1" applyFill="1" applyBorder="1" applyAlignment="1" applyProtection="1">
      <alignment horizontal="center" vertical="center"/>
      <protection hidden="1"/>
    </xf>
    <xf numFmtId="166" fontId="22" fillId="2" borderId="7" xfId="0" applyNumberFormat="1" applyFont="1" applyFill="1" applyBorder="1" applyAlignment="1" applyProtection="1">
      <alignment horizontal="center" vertical="center"/>
      <protection hidden="1"/>
    </xf>
    <xf numFmtId="0" fontId="5" fillId="4" borderId="21" xfId="0" applyFont="1" applyFill="1" applyBorder="1" applyAlignment="1">
      <alignment horizontal="center"/>
    </xf>
    <xf numFmtId="166" fontId="8" fillId="2" borderId="7" xfId="0" applyNumberFormat="1" applyFont="1" applyFill="1" applyBorder="1" applyAlignment="1" applyProtection="1">
      <alignment horizontal="center" vertical="center"/>
      <protection hidden="1"/>
    </xf>
    <xf numFmtId="0" fontId="4" fillId="0" borderId="7" xfId="0" applyFont="1" applyBorder="1" applyAlignment="1">
      <alignment horizontal="center" vertical="center"/>
    </xf>
    <xf numFmtId="0" fontId="25" fillId="2" borderId="7" xfId="0" applyFont="1" applyFill="1" applyBorder="1" applyAlignment="1" applyProtection="1">
      <alignment horizontal="center"/>
      <protection hidden="1"/>
    </xf>
    <xf numFmtId="168" fontId="14" fillId="5" borderId="7" xfId="0" applyNumberFormat="1" applyFont="1" applyFill="1" applyBorder="1" applyAlignment="1" applyProtection="1">
      <alignment horizontal="center" vertical="center" wrapText="1"/>
      <protection hidden="1"/>
    </xf>
    <xf numFmtId="0" fontId="0" fillId="0" borderId="7" xfId="0" applyBorder="1" applyAlignment="1">
      <alignment wrapText="1"/>
    </xf>
    <xf numFmtId="0" fontId="15" fillId="2" borderId="7" xfId="0" applyFont="1" applyFill="1" applyBorder="1" applyAlignment="1">
      <alignment wrapText="1"/>
    </xf>
    <xf numFmtId="0" fontId="6" fillId="0" borderId="7" xfId="0" applyFont="1" applyBorder="1" applyAlignment="1">
      <alignment wrapText="1"/>
    </xf>
    <xf numFmtId="0" fontId="5" fillId="4" borderId="24" xfId="0" applyFont="1" applyFill="1" applyBorder="1" applyAlignment="1">
      <alignment horizontal="center"/>
    </xf>
    <xf numFmtId="0" fontId="5" fillId="4" borderId="25" xfId="0" applyFont="1" applyFill="1" applyBorder="1" applyAlignment="1">
      <alignment horizontal="center"/>
    </xf>
    <xf numFmtId="0" fontId="5" fillId="4" borderId="34" xfId="0" applyFont="1" applyFill="1" applyBorder="1" applyAlignment="1">
      <alignment horizontal="center"/>
    </xf>
    <xf numFmtId="0" fontId="0" fillId="0" borderId="8" xfId="0" applyBorder="1" applyAlignment="1">
      <alignment horizontal="left" vertical="top" wrapText="1"/>
    </xf>
    <xf numFmtId="166" fontId="8" fillId="2" borderId="26" xfId="0" applyNumberFormat="1" applyFont="1" applyFill="1" applyBorder="1" applyAlignment="1" applyProtection="1">
      <alignment horizontal="center" vertical="center"/>
      <protection hidden="1"/>
    </xf>
    <xf numFmtId="166" fontId="8" fillId="2" borderId="27" xfId="0" applyNumberFormat="1" applyFont="1" applyFill="1" applyBorder="1" applyAlignment="1" applyProtection="1">
      <alignment horizontal="center" vertical="center"/>
      <protection hidden="1"/>
    </xf>
    <xf numFmtId="166" fontId="8" fillId="2" borderId="4" xfId="0" applyNumberFormat="1" applyFont="1" applyFill="1" applyBorder="1" applyAlignment="1" applyProtection="1">
      <alignment horizontal="center" vertical="center"/>
      <protection hidden="1"/>
    </xf>
    <xf numFmtId="166" fontId="8" fillId="2" borderId="5" xfId="0" applyNumberFormat="1" applyFont="1" applyFill="1" applyBorder="1" applyAlignment="1" applyProtection="1">
      <alignment horizontal="center" vertical="center"/>
      <protection hidden="1"/>
    </xf>
    <xf numFmtId="0" fontId="11" fillId="2" borderId="21" xfId="0" applyFont="1" applyFill="1" applyBorder="1" applyAlignment="1" applyProtection="1">
      <alignment horizontal="center"/>
      <protection hidden="1"/>
    </xf>
    <xf numFmtId="0" fontId="11" fillId="0" borderId="18" xfId="0" applyFont="1" applyFill="1" applyBorder="1" applyAlignment="1"/>
    <xf numFmtId="0" fontId="11" fillId="0" borderId="5" xfId="0" applyFont="1" applyFill="1" applyBorder="1" applyAlignment="1"/>
    <xf numFmtId="0" fontId="11" fillId="0" borderId="6" xfId="0" applyFont="1" applyFill="1" applyBorder="1" applyAlignment="1"/>
    <xf numFmtId="0" fontId="9" fillId="0" borderId="11" xfId="0" applyFont="1" applyBorder="1" applyAlignment="1" applyProtection="1">
      <alignment horizontal="left"/>
      <protection locked="0"/>
    </xf>
    <xf numFmtId="0" fontId="9" fillId="0" borderId="12" xfId="0" applyFont="1" applyBorder="1" applyAlignment="1" applyProtection="1">
      <alignment horizontal="left"/>
      <protection locked="0"/>
    </xf>
    <xf numFmtId="0" fontId="9" fillId="0" borderId="13" xfId="0" applyFont="1" applyBorder="1" applyAlignment="1" applyProtection="1">
      <alignment horizontal="left"/>
      <protection locked="0"/>
    </xf>
    <xf numFmtId="0" fontId="9" fillId="0" borderId="1" xfId="0" applyFont="1" applyBorder="1" applyAlignment="1" applyProtection="1">
      <alignment horizontal="left"/>
      <protection locked="0"/>
    </xf>
    <xf numFmtId="0" fontId="9" fillId="0" borderId="14" xfId="0" applyFont="1" applyBorder="1" applyAlignment="1" applyProtection="1">
      <alignment horizontal="left"/>
      <protection locked="0"/>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18" xfId="0" applyFont="1" applyFill="1" applyBorder="1" applyAlignment="1">
      <alignment horizontal="center" vertical="center"/>
    </xf>
    <xf numFmtId="166" fontId="21" fillId="2" borderId="26" xfId="0" applyNumberFormat="1" applyFont="1" applyFill="1" applyBorder="1" applyAlignment="1" applyProtection="1">
      <alignment horizontal="center" vertical="center"/>
      <protection hidden="1"/>
    </xf>
    <xf numFmtId="166" fontId="21" fillId="2" borderId="27" xfId="0" applyNumberFormat="1" applyFont="1" applyFill="1" applyBorder="1" applyAlignment="1" applyProtection="1">
      <alignment horizontal="center" vertical="center"/>
      <protection hidden="1"/>
    </xf>
    <xf numFmtId="0" fontId="29" fillId="2" borderId="5" xfId="0" applyFont="1" applyFill="1" applyBorder="1" applyAlignment="1">
      <alignment horizontal="center"/>
    </xf>
    <xf numFmtId="0" fontId="29" fillId="2" borderId="6" xfId="0" applyFont="1" applyFill="1" applyBorder="1" applyAlignment="1">
      <alignment horizont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34" xfId="0" applyFont="1" applyFill="1" applyBorder="1" applyAlignment="1">
      <alignment horizontal="center" vertical="center"/>
    </xf>
    <xf numFmtId="0" fontId="30" fillId="2" borderId="4" xfId="0" applyFont="1" applyFill="1" applyBorder="1" applyAlignment="1" applyProtection="1">
      <alignment horizontal="center"/>
      <protection hidden="1"/>
    </xf>
    <xf numFmtId="0" fontId="6" fillId="2" borderId="5" xfId="0" applyFont="1" applyFill="1" applyBorder="1" applyAlignment="1">
      <alignment horizontal="center"/>
    </xf>
    <xf numFmtId="0" fontId="6" fillId="2" borderId="6" xfId="0" applyFont="1" applyFill="1" applyBorder="1" applyAlignment="1">
      <alignment horizontal="center"/>
    </xf>
    <xf numFmtId="0" fontId="30" fillId="2" borderId="5" xfId="0" applyFont="1" applyFill="1" applyBorder="1" applyAlignment="1" applyProtection="1">
      <alignment horizontal="center"/>
      <protection hidden="1"/>
    </xf>
    <xf numFmtId="0" fontId="31" fillId="2" borderId="4" xfId="0" applyFont="1" applyFill="1" applyBorder="1" applyAlignment="1" applyProtection="1">
      <alignment horizontal="center"/>
      <protection hidden="1"/>
    </xf>
    <xf numFmtId="0" fontId="31" fillId="2" borderId="5" xfId="0" applyFont="1" applyFill="1" applyBorder="1" applyAlignment="1" applyProtection="1">
      <alignment horizontal="center"/>
      <protection hidden="1"/>
    </xf>
    <xf numFmtId="0" fontId="31" fillId="2" borderId="6" xfId="0" applyFont="1" applyFill="1" applyBorder="1" applyAlignment="1" applyProtection="1">
      <alignment horizontal="center"/>
      <protection hidden="1"/>
    </xf>
    <xf numFmtId="0" fontId="25" fillId="2" borderId="4" xfId="0" applyFont="1" applyFill="1" applyBorder="1" applyAlignment="1" applyProtection="1">
      <alignment horizontal="center"/>
      <protection hidden="1"/>
    </xf>
    <xf numFmtId="0" fontId="25" fillId="2" borderId="5" xfId="0" applyFont="1" applyFill="1" applyBorder="1" applyAlignment="1" applyProtection="1">
      <alignment horizontal="center"/>
      <protection hidden="1"/>
    </xf>
    <xf numFmtId="0" fontId="32" fillId="2" borderId="4" xfId="0" applyFont="1" applyFill="1" applyBorder="1" applyAlignment="1" applyProtection="1">
      <alignment horizontal="center"/>
      <protection hidden="1"/>
    </xf>
    <xf numFmtId="0" fontId="32" fillId="2" borderId="5" xfId="0" applyFont="1" applyFill="1" applyBorder="1" applyAlignment="1" applyProtection="1">
      <alignment horizontal="center"/>
      <protection hidden="1"/>
    </xf>
    <xf numFmtId="0" fontId="30" fillId="2" borderId="6" xfId="0" applyFont="1" applyFill="1" applyBorder="1" applyAlignment="1" applyProtection="1">
      <alignment horizontal="center"/>
      <protection hidden="1"/>
    </xf>
    <xf numFmtId="169" fontId="4" fillId="0" borderId="4" xfId="0" applyNumberFormat="1" applyFont="1" applyBorder="1" applyAlignment="1">
      <alignment horizontal="center"/>
    </xf>
    <xf numFmtId="169" fontId="4" fillId="0" borderId="5" xfId="0" applyNumberFormat="1" applyFont="1" applyBorder="1" applyAlignment="1">
      <alignment horizontal="center"/>
    </xf>
    <xf numFmtId="0" fontId="5" fillId="4" borderId="22" xfId="0" applyFont="1" applyFill="1" applyBorder="1" applyAlignment="1">
      <alignment horizontal="center"/>
    </xf>
    <xf numFmtId="0" fontId="5" fillId="4" borderId="23" xfId="0" applyFont="1" applyFill="1" applyBorder="1" applyAlignment="1">
      <alignment horizontal="center"/>
    </xf>
    <xf numFmtId="166" fontId="22" fillId="2" borderId="4" xfId="0" applyNumberFormat="1" applyFont="1" applyFill="1" applyBorder="1" applyAlignment="1" applyProtection="1">
      <alignment horizontal="center" vertical="center"/>
      <protection hidden="1"/>
    </xf>
    <xf numFmtId="166" fontId="22" fillId="2" borderId="5" xfId="0" applyNumberFormat="1" applyFont="1" applyFill="1" applyBorder="1" applyAlignment="1" applyProtection="1">
      <alignment horizontal="center" vertical="center"/>
      <protection hidden="1"/>
    </xf>
    <xf numFmtId="166" fontId="22" fillId="2" borderId="6" xfId="0" applyNumberFormat="1" applyFont="1" applyFill="1" applyBorder="1" applyAlignment="1" applyProtection="1">
      <alignment horizontal="center" vertical="center"/>
      <protection hidden="1"/>
    </xf>
    <xf numFmtId="166" fontId="33" fillId="2" borderId="4" xfId="0" applyNumberFormat="1" applyFont="1" applyFill="1" applyBorder="1" applyAlignment="1" applyProtection="1">
      <alignment horizontal="center" vertical="center"/>
      <protection hidden="1"/>
    </xf>
    <xf numFmtId="166" fontId="33" fillId="2" borderId="5" xfId="0" applyNumberFormat="1" applyFont="1" applyFill="1" applyBorder="1" applyAlignment="1" applyProtection="1">
      <alignment horizontal="center" vertical="center"/>
      <protection hidden="1"/>
    </xf>
    <xf numFmtId="0" fontId="34" fillId="2" borderId="5" xfId="0" applyFont="1" applyFill="1" applyBorder="1" applyAlignment="1">
      <alignment horizontal="center"/>
    </xf>
    <xf numFmtId="0" fontId="34" fillId="2" borderId="6" xfId="0" applyFont="1" applyFill="1" applyBorder="1" applyAlignment="1">
      <alignment horizontal="center"/>
    </xf>
    <xf numFmtId="166" fontId="33" fillId="2" borderId="26" xfId="0" applyNumberFormat="1" applyFont="1" applyFill="1" applyBorder="1" applyAlignment="1" applyProtection="1">
      <alignment horizontal="center" vertical="center"/>
      <protection hidden="1"/>
    </xf>
    <xf numFmtId="166" fontId="33" fillId="2" borderId="27" xfId="0" applyNumberFormat="1" applyFont="1" applyFill="1" applyBorder="1" applyAlignment="1" applyProtection="1">
      <alignment horizontal="center" vertical="center"/>
      <protection hidden="1"/>
    </xf>
    <xf numFmtId="169" fontId="4" fillId="0" borderId="6" xfId="0" applyNumberFormat="1" applyFont="1" applyBorder="1" applyAlignment="1">
      <alignment horizontal="center"/>
    </xf>
    <xf numFmtId="166" fontId="24" fillId="2" borderId="11" xfId="0" applyNumberFormat="1" applyFont="1" applyFill="1" applyBorder="1" applyAlignment="1" applyProtection="1">
      <alignment horizontal="left" vertical="center"/>
      <protection locked="0" hidden="1"/>
    </xf>
    <xf numFmtId="166" fontId="24" fillId="2" borderId="12" xfId="0" applyNumberFormat="1" applyFont="1" applyFill="1" applyBorder="1" applyAlignment="1" applyProtection="1">
      <alignment horizontal="left" vertical="center"/>
      <protection locked="0" hidden="1"/>
    </xf>
    <xf numFmtId="166" fontId="24" fillId="2" borderId="13" xfId="0" applyNumberFormat="1" applyFont="1" applyFill="1" applyBorder="1" applyAlignment="1" applyProtection="1">
      <alignment horizontal="left" vertical="center"/>
      <protection locked="0" hidden="1"/>
    </xf>
    <xf numFmtId="166" fontId="24" fillId="2" borderId="1" xfId="0" applyNumberFormat="1" applyFont="1" applyFill="1" applyBorder="1" applyAlignment="1" applyProtection="1">
      <alignment horizontal="left" vertical="center"/>
      <protection locked="0" hidden="1"/>
    </xf>
    <xf numFmtId="166" fontId="24" fillId="2" borderId="14" xfId="0" applyNumberFormat="1" applyFont="1" applyFill="1" applyBorder="1" applyAlignment="1" applyProtection="1">
      <alignment horizontal="left" vertical="center"/>
      <protection locked="0" hidden="1"/>
    </xf>
    <xf numFmtId="168" fontId="14" fillId="5" borderId="5" xfId="0" applyNumberFormat="1" applyFont="1" applyFill="1" applyBorder="1" applyAlignment="1" applyProtection="1">
      <alignment horizontal="center" vertical="center" wrapText="1"/>
      <protection hidden="1"/>
    </xf>
    <xf numFmtId="168" fontId="14" fillId="5" borderId="6" xfId="0" applyNumberFormat="1" applyFont="1" applyFill="1" applyBorder="1" applyAlignment="1" applyProtection="1">
      <alignment horizontal="center" vertical="center" wrapText="1"/>
      <protection hidden="1"/>
    </xf>
    <xf numFmtId="0" fontId="6" fillId="0" borderId="8" xfId="0" applyFont="1" applyBorder="1" applyAlignment="1"/>
    <xf numFmtId="0" fontId="15" fillId="2" borderId="0" xfId="0" applyFont="1" applyFill="1" applyBorder="1" applyAlignment="1">
      <alignment wrapText="1"/>
    </xf>
    <xf numFmtId="0" fontId="15" fillId="2" borderId="1" xfId="0" applyFont="1" applyFill="1" applyBorder="1" applyAlignment="1">
      <alignment wrapText="1"/>
    </xf>
    <xf numFmtId="0" fontId="6" fillId="0" borderId="10" xfId="0" applyFont="1" applyBorder="1" applyAlignment="1">
      <alignment wrapText="1"/>
    </xf>
    <xf numFmtId="0" fontId="0" fillId="0" borderId="13" xfId="0" applyBorder="1" applyAlignment="1">
      <alignment wrapText="1"/>
    </xf>
    <xf numFmtId="0" fontId="30" fillId="2" borderId="10" xfId="0" applyFont="1" applyFill="1" applyBorder="1" applyAlignment="1" applyProtection="1">
      <alignment horizontal="center"/>
      <protection hidden="1"/>
    </xf>
    <xf numFmtId="0" fontId="6" fillId="2" borderId="11" xfId="0" applyFont="1" applyFill="1" applyBorder="1" applyAlignment="1">
      <alignment horizontal="center"/>
    </xf>
    <xf numFmtId="0" fontId="6" fillId="2" borderId="12" xfId="0" applyFont="1" applyFill="1" applyBorder="1" applyAlignment="1">
      <alignment horizontal="center"/>
    </xf>
    <xf numFmtId="0" fontId="30" fillId="2" borderId="11" xfId="0" applyFont="1" applyFill="1" applyBorder="1" applyAlignment="1" applyProtection="1">
      <alignment horizontal="center"/>
      <protection hidden="1"/>
    </xf>
    <xf numFmtId="0" fontId="42" fillId="10" borderId="0" xfId="0" applyFont="1" applyFill="1" applyBorder="1" applyAlignment="1">
      <alignment horizontal="center" wrapText="1"/>
    </xf>
    <xf numFmtId="0" fontId="41" fillId="10" borderId="0" xfId="0" applyFont="1" applyFill="1" applyBorder="1" applyAlignment="1">
      <alignment horizontal="center" wrapText="1"/>
    </xf>
    <xf numFmtId="0" fontId="41" fillId="10" borderId="0" xfId="0" applyFont="1" applyFill="1" applyBorder="1" applyAlignment="1">
      <alignment vertical="center" wrapText="1"/>
    </xf>
    <xf numFmtId="0" fontId="41" fillId="10" borderId="0" xfId="0" applyFont="1" applyFill="1" applyAlignment="1">
      <alignment wrapText="1"/>
    </xf>
    <xf numFmtId="174" fontId="36" fillId="8" borderId="0" xfId="0" applyNumberFormat="1" applyFont="1" applyFill="1" applyAlignment="1">
      <alignment horizontal="center"/>
    </xf>
    <xf numFmtId="174" fontId="35" fillId="0" borderId="0" xfId="0" applyNumberFormat="1" applyFont="1" applyAlignment="1">
      <alignment horizontal="center"/>
    </xf>
    <xf numFmtId="174" fontId="0" fillId="0" borderId="0" xfId="0" applyNumberFormat="1" applyAlignment="1">
      <alignment horizontal="center"/>
    </xf>
    <xf numFmtId="0" fontId="45" fillId="0" borderId="4" xfId="1" applyFont="1" applyBorder="1" applyAlignment="1" applyProtection="1">
      <alignment horizontal="center" vertical="center" wrapText="1"/>
    </xf>
    <xf numFmtId="0" fontId="45" fillId="0" borderId="5" xfId="1" applyFont="1" applyBorder="1" applyAlignment="1" applyProtection="1">
      <alignment horizontal="center" vertical="center" wrapText="1"/>
    </xf>
    <xf numFmtId="0" fontId="45" fillId="0" borderId="5" xfId="1" applyFont="1" applyBorder="1" applyAlignment="1" applyProtection="1">
      <alignment wrapText="1"/>
    </xf>
  </cellXfs>
  <cellStyles count="2">
    <cellStyle name="Hipervínculo" xfId="1" builtinId="8"/>
    <cellStyle name="Normal" xfId="0" builtinId="0"/>
  </cellStyles>
  <dxfs count="222">
    <dxf>
      <font>
        <b/>
        <i val="0"/>
        <color rgb="FFFF0000"/>
        <name val="Cambria"/>
        <scheme val="none"/>
      </font>
      <fill>
        <patternFill>
          <bgColor rgb="FFFFFF00"/>
        </patternFill>
      </fill>
    </dxf>
    <dxf>
      <font>
        <color theme="0"/>
      </font>
    </dxf>
    <dxf>
      <font>
        <b/>
        <i val="0"/>
        <color rgb="FFFFFF00"/>
      </font>
      <fill>
        <patternFill>
          <bgColor rgb="FFFF0000"/>
        </patternFill>
      </fill>
    </dxf>
    <dxf>
      <font>
        <b/>
        <i val="0"/>
        <color rgb="FFFF0000"/>
        <name val="Cambria"/>
        <scheme val="none"/>
      </font>
    </dxf>
    <dxf>
      <font>
        <b/>
        <i val="0"/>
        <color rgb="FFFF0000"/>
        <name val="Cambria"/>
        <scheme val="none"/>
      </font>
      <fill>
        <patternFill>
          <bgColor rgb="FFFFFF00"/>
        </patternFill>
      </fill>
    </dxf>
    <dxf>
      <font>
        <color theme="0"/>
      </font>
    </dxf>
    <dxf>
      <font>
        <b/>
        <i val="0"/>
        <color rgb="FFFFFF00"/>
      </font>
      <fill>
        <patternFill>
          <bgColor rgb="FFFF0000"/>
        </patternFill>
      </fill>
    </dxf>
    <dxf>
      <font>
        <b/>
        <i val="0"/>
        <color rgb="FFFF0000"/>
        <name val="Cambria"/>
        <scheme val="none"/>
      </font>
    </dxf>
    <dxf>
      <font>
        <b/>
        <i val="0"/>
        <color rgb="FFFF0000"/>
        <name val="Cambria"/>
        <scheme val="none"/>
      </font>
      <fill>
        <patternFill>
          <bgColor rgb="FFFFFF00"/>
        </patternFill>
      </fill>
    </dxf>
    <dxf>
      <font>
        <color theme="0"/>
      </font>
    </dxf>
    <dxf>
      <font>
        <b/>
        <i val="0"/>
        <color rgb="FFFFFF00"/>
      </font>
      <fill>
        <patternFill>
          <bgColor rgb="FFFF0000"/>
        </patternFill>
      </fill>
    </dxf>
    <dxf>
      <font>
        <b/>
        <i val="0"/>
        <color rgb="FFFF0000"/>
        <name val="Cambria"/>
        <scheme val="none"/>
      </font>
    </dxf>
    <dxf>
      <font>
        <b/>
        <i val="0"/>
        <color rgb="FFFF0000"/>
        <name val="Cambria"/>
        <scheme val="none"/>
      </font>
      <fill>
        <patternFill>
          <bgColor rgb="FFFFFF00"/>
        </patternFill>
      </fill>
    </dxf>
    <dxf>
      <font>
        <color theme="0"/>
      </font>
    </dxf>
    <dxf>
      <font>
        <b/>
        <i val="0"/>
        <color rgb="FFFFFF00"/>
      </font>
      <fill>
        <patternFill>
          <bgColor rgb="FFFF0000"/>
        </patternFill>
      </fill>
    </dxf>
    <dxf>
      <font>
        <b/>
        <i val="0"/>
        <color rgb="FFFF0000"/>
        <name val="Cambria"/>
        <scheme val="none"/>
      </font>
    </dxf>
    <dxf>
      <font>
        <b/>
        <i val="0"/>
        <color rgb="FFFF0000"/>
        <name val="Cambria"/>
        <scheme val="none"/>
      </font>
      <fill>
        <patternFill>
          <bgColor rgb="FFFFFF00"/>
        </patternFill>
      </fill>
    </dxf>
    <dxf>
      <font>
        <color theme="0"/>
      </font>
    </dxf>
    <dxf>
      <font>
        <b/>
        <i val="0"/>
        <color rgb="FFFFFF00"/>
      </font>
      <fill>
        <patternFill>
          <bgColor rgb="FFFF0000"/>
        </patternFill>
      </fill>
    </dxf>
    <dxf>
      <font>
        <b/>
        <i val="0"/>
        <color rgb="FFFF0000"/>
        <name val="Cambria"/>
        <scheme val="none"/>
      </font>
    </dxf>
    <dxf>
      <font>
        <b/>
        <i val="0"/>
        <color rgb="FFFF0000"/>
        <name val="Cambria"/>
        <scheme val="none"/>
      </font>
      <fill>
        <patternFill>
          <bgColor rgb="FFFFFF00"/>
        </patternFill>
      </fill>
    </dxf>
    <dxf>
      <font>
        <color theme="0"/>
      </font>
    </dxf>
    <dxf>
      <font>
        <b/>
        <i val="0"/>
        <color rgb="FFFFFF00"/>
      </font>
      <fill>
        <patternFill>
          <bgColor rgb="FFFF0000"/>
        </patternFill>
      </fill>
    </dxf>
    <dxf>
      <font>
        <b/>
        <i val="0"/>
        <color rgb="FFFF0000"/>
        <name val="Cambria"/>
        <scheme val="none"/>
      </font>
    </dxf>
    <dxf>
      <font>
        <b/>
        <i val="0"/>
        <color rgb="FFFF0000"/>
        <name val="Cambria"/>
        <scheme val="none"/>
      </font>
      <fill>
        <patternFill>
          <bgColor rgb="FFFFFF00"/>
        </patternFill>
      </fill>
    </dxf>
    <dxf>
      <font>
        <color theme="0"/>
        <name val="Cambria"/>
        <scheme val="none"/>
      </font>
    </dxf>
    <dxf>
      <font>
        <b/>
        <i val="0"/>
        <color rgb="FFFFFF00"/>
      </font>
      <fill>
        <patternFill>
          <bgColor rgb="FFFF0000"/>
        </patternFill>
      </fill>
    </dxf>
    <dxf>
      <font>
        <b/>
        <i val="0"/>
        <color rgb="FFFF0000"/>
        <name val="Cambria"/>
        <scheme val="none"/>
      </font>
    </dxf>
    <dxf>
      <font>
        <b/>
        <i val="0"/>
        <color rgb="FFFF0000"/>
        <name val="Cambria"/>
        <scheme val="none"/>
      </font>
      <fill>
        <patternFill>
          <bgColor rgb="FFFFFF00"/>
        </patternFill>
      </fill>
    </dxf>
    <dxf>
      <font>
        <color theme="0"/>
        <name val="Cambria"/>
        <scheme val="none"/>
      </font>
    </dxf>
    <dxf>
      <font>
        <b/>
        <i val="0"/>
        <color rgb="FFFFFF00"/>
      </font>
      <fill>
        <patternFill>
          <bgColor rgb="FFFF0000"/>
        </patternFill>
      </fill>
    </dxf>
    <dxf>
      <font>
        <b/>
        <i val="0"/>
        <color rgb="FFFF0000"/>
        <name val="Cambria"/>
        <scheme val="none"/>
      </font>
    </dxf>
    <dxf>
      <font>
        <b/>
        <i val="0"/>
        <color rgb="FFFF0000"/>
        <name val="Cambria"/>
        <scheme val="none"/>
      </font>
      <fill>
        <patternFill>
          <bgColor rgb="FFFFFF00"/>
        </patternFill>
      </fill>
    </dxf>
    <dxf>
      <font>
        <color theme="0"/>
        <name val="Cambria"/>
        <scheme val="none"/>
      </font>
    </dxf>
    <dxf>
      <font>
        <b/>
        <i val="0"/>
        <color rgb="FFFFFF00"/>
      </font>
      <fill>
        <patternFill>
          <bgColor rgb="FFFF0000"/>
        </patternFill>
      </fill>
    </dxf>
    <dxf>
      <font>
        <b/>
        <i val="0"/>
        <color rgb="FFFF0000"/>
        <name val="Cambria"/>
        <scheme val="none"/>
      </font>
    </dxf>
    <dxf>
      <font>
        <b/>
        <i val="0"/>
        <color rgb="FFFF0000"/>
        <name val="Cambria"/>
        <scheme val="none"/>
      </font>
      <fill>
        <patternFill>
          <bgColor rgb="FFFFFF00"/>
        </patternFill>
      </fill>
    </dxf>
    <dxf>
      <font>
        <color theme="0"/>
        <name val="Cambria"/>
        <scheme val="none"/>
      </font>
    </dxf>
    <dxf>
      <font>
        <b/>
        <i val="0"/>
        <color rgb="FFFFFF00"/>
      </font>
      <fill>
        <patternFill>
          <bgColor rgb="FFFF0000"/>
        </patternFill>
      </fill>
    </dxf>
    <dxf>
      <font>
        <b/>
        <i val="0"/>
        <color rgb="FFFF0000"/>
        <name val="Cambria"/>
        <scheme val="none"/>
      </font>
    </dxf>
    <dxf>
      <font>
        <b/>
        <i val="0"/>
        <color rgb="FFFF0000"/>
        <name val="Cambria"/>
        <scheme val="none"/>
      </font>
      <fill>
        <patternFill>
          <bgColor rgb="FFFFFF00"/>
        </patternFill>
      </fill>
    </dxf>
    <dxf>
      <font>
        <color theme="0"/>
        <name val="Cambria"/>
        <scheme val="none"/>
      </font>
    </dxf>
    <dxf>
      <font>
        <b/>
        <i val="0"/>
        <color rgb="FFFFFF00"/>
      </font>
      <fill>
        <patternFill>
          <bgColor rgb="FFFF0000"/>
        </patternFill>
      </fill>
    </dxf>
    <dxf>
      <font>
        <b/>
        <i val="0"/>
        <color rgb="FFFF0000"/>
        <name val="Cambria"/>
        <scheme val="none"/>
      </font>
    </dxf>
    <dxf>
      <font>
        <b/>
        <i val="0"/>
        <color rgb="FFFF0000"/>
        <name val="Cambria"/>
        <scheme val="none"/>
      </font>
      <fill>
        <patternFill>
          <bgColor rgb="FFFFFF00"/>
        </patternFill>
      </fill>
    </dxf>
    <dxf>
      <font>
        <color theme="0"/>
        <name val="Cambria"/>
        <scheme val="none"/>
      </font>
    </dxf>
    <dxf>
      <font>
        <b/>
        <i val="0"/>
        <color rgb="FFFFFF00"/>
      </font>
      <fill>
        <patternFill>
          <bgColor rgb="FFFF0000"/>
        </patternFill>
      </fill>
    </dxf>
    <dxf>
      <font>
        <b/>
        <i val="0"/>
        <color rgb="FFFF0000"/>
        <name val="Cambria"/>
        <scheme val="none"/>
      </font>
    </dxf>
    <dxf>
      <font>
        <color rgb="FFFFFFFF"/>
        <name val="Cambria"/>
        <scheme val="none"/>
      </font>
    </dxf>
    <dxf>
      <font>
        <b/>
        <i val="0"/>
        <color rgb="FFFFFF00"/>
      </font>
      <fill>
        <patternFill>
          <bgColor rgb="FFFF0000"/>
        </patternFill>
      </fill>
    </dxf>
    <dxf>
      <font>
        <b/>
        <i val="0"/>
        <color rgb="FFFF0000"/>
        <name val="Cambria"/>
        <scheme val="none"/>
      </font>
      <fill>
        <patternFill>
          <bgColor rgb="FFFFFF00"/>
        </patternFill>
      </fill>
    </dxf>
    <dxf>
      <font>
        <b/>
        <i val="0"/>
        <color rgb="FFFF0000"/>
        <name val="Cambria"/>
        <scheme val="none"/>
      </font>
    </dxf>
    <dxf>
      <font>
        <b/>
        <i val="0"/>
        <color rgb="FFFF0000"/>
        <name val="Cambria"/>
        <scheme val="none"/>
      </font>
      <fill>
        <patternFill>
          <bgColor rgb="FFFFFF00"/>
        </patternFill>
      </fill>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b/>
        <i val="0"/>
        <color rgb="FFFFFF00"/>
      </font>
      <fill>
        <patternFill>
          <bgColor rgb="FFFF0000"/>
        </patternFill>
      </fill>
    </dxf>
    <dxf>
      <font>
        <b/>
        <i val="0"/>
        <color rgb="FFFF0000"/>
        <name val="Cambria"/>
        <scheme val="none"/>
      </font>
    </dxf>
    <dxf>
      <font>
        <b/>
        <i val="0"/>
        <color rgb="FF0070C0"/>
      </font>
      <fill>
        <patternFill patternType="solid">
          <bgColor theme="6" tint="0.79998168889431442"/>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solid">
          <bgColor theme="6" tint="0.79998168889431442"/>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0070C0"/>
      </font>
      <fill>
        <patternFill patternType="none">
          <bgColor indexed="65"/>
        </patternFill>
      </fill>
    </dxf>
    <dxf>
      <font>
        <b/>
        <i val="0"/>
        <color rgb="FFFFFF00"/>
      </font>
      <fill>
        <patternFill>
          <bgColor rgb="FFFF0000"/>
        </patternFill>
      </fill>
    </dxf>
    <dxf>
      <font>
        <b/>
        <i val="0"/>
        <color rgb="FFFF0000"/>
        <name val="Cambria"/>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Z$4" lockText="1" noThreeD="1"/>
</file>

<file path=xl/ctrlProps/ctrlProp2.xml><?xml version="1.0" encoding="utf-8"?>
<formControlPr xmlns="http://schemas.microsoft.com/office/spreadsheetml/2009/9/main" objectType="Scroll" dx="15" fmlaLink="$O$2" horiz="1" max="2200" min="1901" page="10" val="201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xdr:colOff>
          <xdr:row>3</xdr:row>
          <xdr:rowOff>171450</xdr:rowOff>
        </xdr:from>
        <xdr:to>
          <xdr:col>25</xdr:col>
          <xdr:colOff>2143125</xdr:colOff>
          <xdr:row>4</xdr:row>
          <xdr:rowOff>28575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 Cambia el formato fechas festivas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390525</xdr:colOff>
          <xdr:row>1</xdr:row>
          <xdr:rowOff>28575</xdr:rowOff>
        </xdr:from>
        <xdr:to>
          <xdr:col>25</xdr:col>
          <xdr:colOff>2105025</xdr:colOff>
          <xdr:row>1</xdr:row>
          <xdr:rowOff>304800</xdr:rowOff>
        </xdr:to>
        <xdr:sp macro="" textlink="">
          <xdr:nvSpPr>
            <xdr:cNvPr id="1036" name="Scroll Bar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odelines.com/calendario-moderno-en-hoja-de-exce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Z337"/>
  <sheetViews>
    <sheetView windowProtection="1" tabSelected="1" workbookViewId="0">
      <selection activeCell="O10" sqref="O10:Q10"/>
    </sheetView>
  </sheetViews>
  <sheetFormatPr baseColWidth="10" defaultRowHeight="15" x14ac:dyDescent="0.25"/>
  <cols>
    <col min="1" max="1" width="2" style="1" customWidth="1"/>
    <col min="2" max="2" width="3.28515625" style="33" customWidth="1"/>
    <col min="3" max="23" width="4.28515625" style="31" customWidth="1"/>
    <col min="24" max="24" width="44.85546875" style="32" customWidth="1"/>
    <col min="25" max="25" width="31.140625" style="2" customWidth="1"/>
    <col min="26" max="26" width="32.28515625" style="1" customWidth="1"/>
  </cols>
  <sheetData>
    <row r="1" spans="1:26" ht="10.5" customHeight="1" x14ac:dyDescent="0.25">
      <c r="B1" s="119"/>
      <c r="C1" s="120"/>
      <c r="D1" s="120"/>
      <c r="E1" s="120"/>
      <c r="F1" s="120"/>
      <c r="G1" s="120"/>
      <c r="H1" s="120"/>
      <c r="I1" s="120"/>
      <c r="J1" s="120"/>
      <c r="K1" s="120"/>
      <c r="L1" s="120"/>
      <c r="M1" s="120"/>
      <c r="N1" s="120"/>
      <c r="O1" s="120"/>
      <c r="P1" s="120"/>
      <c r="Q1" s="120"/>
      <c r="R1" s="120"/>
      <c r="S1" s="120"/>
      <c r="T1" s="120"/>
      <c r="U1" s="120"/>
      <c r="V1" s="120"/>
      <c r="W1" s="120"/>
      <c r="X1" s="120"/>
      <c r="Y1" s="121"/>
    </row>
    <row r="2" spans="1:26" ht="28.5" customHeight="1" x14ac:dyDescent="0.25">
      <c r="B2" s="3"/>
      <c r="C2" s="275" t="s">
        <v>446</v>
      </c>
      <c r="D2" s="276"/>
      <c r="E2" s="276"/>
      <c r="F2" s="276"/>
      <c r="G2" s="276"/>
      <c r="H2" s="277"/>
      <c r="I2" s="123">
        <f>B4</f>
        <v>42005</v>
      </c>
      <c r="J2" s="124"/>
      <c r="K2" s="124"/>
      <c r="L2" s="124"/>
      <c r="M2" s="124"/>
      <c r="N2" s="124"/>
      <c r="O2" s="125">
        <v>2015</v>
      </c>
      <c r="P2" s="126"/>
      <c r="Q2" s="126"/>
      <c r="R2" s="126"/>
      <c r="S2" s="126"/>
      <c r="T2" s="127"/>
      <c r="U2" s="127"/>
      <c r="V2" s="127"/>
      <c r="W2" s="127"/>
      <c r="X2" s="4" t="s">
        <v>0</v>
      </c>
      <c r="Y2" s="80" t="s">
        <v>445</v>
      </c>
      <c r="Z2" s="81" t="s">
        <v>444</v>
      </c>
    </row>
    <row r="3" spans="1:26" x14ac:dyDescent="0.25">
      <c r="B3" s="3"/>
      <c r="C3" s="128" t="s">
        <v>1</v>
      </c>
      <c r="D3" s="129"/>
      <c r="E3" s="130"/>
      <c r="F3" s="128" t="s">
        <v>2</v>
      </c>
      <c r="G3" s="129"/>
      <c r="H3" s="130"/>
      <c r="I3" s="128" t="s">
        <v>3</v>
      </c>
      <c r="J3" s="129"/>
      <c r="K3" s="130"/>
      <c r="L3" s="128" t="s">
        <v>4</v>
      </c>
      <c r="M3" s="139"/>
      <c r="N3" s="140"/>
      <c r="O3" s="128" t="s">
        <v>5</v>
      </c>
      <c r="P3" s="129"/>
      <c r="Q3" s="130"/>
      <c r="R3" s="128" t="s">
        <v>6</v>
      </c>
      <c r="S3" s="129"/>
      <c r="T3" s="130"/>
      <c r="U3" s="128" t="s">
        <v>7</v>
      </c>
      <c r="V3" s="129"/>
      <c r="W3" s="130"/>
      <c r="X3" s="131"/>
      <c r="Y3" s="63"/>
    </row>
    <row r="4" spans="1:26" ht="35.25" x14ac:dyDescent="0.25">
      <c r="B4" s="6">
        <f>DATE(ANUAL,1,1)</f>
        <v>42005</v>
      </c>
      <c r="C4" s="133">
        <f>(B4-WEEKDAY(B4,3))</f>
        <v>42002</v>
      </c>
      <c r="D4" s="134"/>
      <c r="E4" s="135"/>
      <c r="F4" s="133">
        <f>C4+1</f>
        <v>42003</v>
      </c>
      <c r="G4" s="134"/>
      <c r="H4" s="135"/>
      <c r="I4" s="133">
        <f>F4+1</f>
        <v>42004</v>
      </c>
      <c r="J4" s="134"/>
      <c r="K4" s="135"/>
      <c r="L4" s="133">
        <f>I4+1</f>
        <v>42005</v>
      </c>
      <c r="M4" s="134"/>
      <c r="N4" s="135"/>
      <c r="O4" s="133">
        <f>L4+1</f>
        <v>42006</v>
      </c>
      <c r="P4" s="134"/>
      <c r="Q4" s="135"/>
      <c r="R4" s="133">
        <f>O4+1</f>
        <v>42007</v>
      </c>
      <c r="S4" s="134"/>
      <c r="T4" s="135"/>
      <c r="U4" s="136">
        <f>R4+1</f>
        <v>42008</v>
      </c>
      <c r="V4" s="137"/>
      <c r="W4" s="138"/>
      <c r="X4" s="132"/>
      <c r="Y4" s="7"/>
      <c r="Z4" s="5" t="b">
        <v>1</v>
      </c>
    </row>
    <row r="5" spans="1:26" x14ac:dyDescent="0.25">
      <c r="A5" s="8"/>
      <c r="B5" s="6">
        <f>MONTH(B4)</f>
        <v>1</v>
      </c>
      <c r="C5" s="82" t="str">
        <f>IF(MONTH($B$4)=MONTH(C4),VLOOKUP(C4,Anomastica!$A:$B,2,0),"  ")</f>
        <v xml:space="preserve">  </v>
      </c>
      <c r="D5" s="82"/>
      <c r="E5" s="82"/>
      <c r="F5" s="82" t="str">
        <f>IF(MONTH($B$4)=MONTH(F4),VLOOKUP(F4,Anomastica!$A:$B,2,0),"  ")</f>
        <v xml:space="preserve">  </v>
      </c>
      <c r="G5" s="82"/>
      <c r="H5" s="82"/>
      <c r="I5" s="82" t="str">
        <f>IF(MONTH($B$4)=MONTH(I4),VLOOKUP(I4,Anomastica!$A:$B,2,0),"  ")</f>
        <v xml:space="preserve">  </v>
      </c>
      <c r="J5" s="82"/>
      <c r="K5" s="82"/>
      <c r="L5" s="82" t="str">
        <f>IF(MONTH($B$4)=MONTH(L4),VLOOKUP(L4,Anomastica!$A:$B,2,0),"  ")</f>
        <v>Manuel, Jesús</v>
      </c>
      <c r="M5" s="82"/>
      <c r="N5" s="82"/>
      <c r="O5" s="82" t="str">
        <f>IF(MONTH($B$4)=MONTH(O4),VLOOKUP(O4,Anomastica!$A:$B,2,0),"  ")</f>
        <v>Basilio, Gregorio</v>
      </c>
      <c r="P5" s="82"/>
      <c r="Q5" s="82"/>
      <c r="R5" s="82" t="str">
        <f>IF(MONTH($B$4)=MONTH(R4),VLOOKUP(R4,Anomastica!$A:$B,2,0),"  ")</f>
        <v>Daniel, Genoveva</v>
      </c>
      <c r="S5" s="82"/>
      <c r="T5" s="82"/>
      <c r="U5" s="82" t="str">
        <f>IF(MONTH($B$4)=MONTH(U4),VLOOKUP(U4,Anomastica!$A:$B,2,0),"  ")</f>
        <v>Ángela, Aquilino</v>
      </c>
      <c r="V5" s="82"/>
      <c r="W5" s="82"/>
      <c r="X5" s="132"/>
      <c r="Y5" s="78"/>
      <c r="Z5" s="79" t="s">
        <v>443</v>
      </c>
    </row>
    <row r="6" spans="1:26" ht="30" x14ac:dyDescent="0.25">
      <c r="B6" s="6"/>
      <c r="C6" s="145">
        <f>U4+1</f>
        <v>42009</v>
      </c>
      <c r="D6" s="146"/>
      <c r="E6" s="147"/>
      <c r="F6" s="145">
        <f>C6+1</f>
        <v>42010</v>
      </c>
      <c r="G6" s="146"/>
      <c r="H6" s="147"/>
      <c r="I6" s="145">
        <f>F6+1</f>
        <v>42011</v>
      </c>
      <c r="J6" s="146"/>
      <c r="K6" s="147"/>
      <c r="L6" s="145">
        <f>I6+1</f>
        <v>42012</v>
      </c>
      <c r="M6" s="146"/>
      <c r="N6" s="147"/>
      <c r="O6" s="145">
        <f>L6+1</f>
        <v>42013</v>
      </c>
      <c r="P6" s="146"/>
      <c r="Q6" s="147"/>
      <c r="R6" s="145">
        <f>O6+1</f>
        <v>42014</v>
      </c>
      <c r="S6" s="146"/>
      <c r="T6" s="147"/>
      <c r="U6" s="142">
        <f>R6+1</f>
        <v>42015</v>
      </c>
      <c r="V6" s="143"/>
      <c r="W6" s="144"/>
      <c r="X6" s="132"/>
      <c r="Y6" s="7"/>
      <c r="Z6" s="11" t="str">
        <f>IF(MONTH($B$4)=MONTH(C4),VLOOKUP(C4,Anomastica!$A:$B,2,0),"  ")</f>
        <v xml:space="preserve">  </v>
      </c>
    </row>
    <row r="7" spans="1:26" ht="19.5" customHeight="1" x14ac:dyDescent="0.25">
      <c r="B7" s="6"/>
      <c r="C7" s="82" t="str">
        <f>IF(MONTH($B$4)=MONTH(C6),VLOOKUP(C6,Anomastica!$A:$B,2,0),"  ")</f>
        <v>Tatania, Simeón</v>
      </c>
      <c r="D7" s="82"/>
      <c r="E7" s="82"/>
      <c r="F7" s="82" t="str">
        <f>IF(MONTH($B$4)=MONTH(F6),VLOOKUP(F6,Anomastica!$A:$B,2,0),"  ")</f>
        <v>Epefanía, Baltasar</v>
      </c>
      <c r="G7" s="82"/>
      <c r="H7" s="82"/>
      <c r="I7" s="82" t="str">
        <f>IF(MONTH($B$4)=MONTH(I6),VLOOKUP(I6,Anomastica!$A:$B,2,0),"  ")</f>
        <v>Raimundo</v>
      </c>
      <c r="J7" s="82"/>
      <c r="K7" s="82"/>
      <c r="L7" s="82" t="str">
        <f>IF(MONTH($B$4)=MONTH(L6),VLOOKUP(L6,Anomastica!$A:$B,2,0),"  ")</f>
        <v>Severino, Lorenzo</v>
      </c>
      <c r="M7" s="82"/>
      <c r="N7" s="82"/>
      <c r="O7" s="82" t="str">
        <f>IF(MONTH($B$4)=MONTH(O6),VLOOKUP(O6,Anomastica!$A:$B,2,0),"  ")</f>
        <v>Eulogio</v>
      </c>
      <c r="P7" s="82"/>
      <c r="Q7" s="82"/>
      <c r="R7" s="82" t="str">
        <f>IF(MONTH($B$4)=MONTH(R6),VLOOKUP(R6,Anomastica!$A:$B,2,0),"  ")</f>
        <v>Nicanor, Gonzalo</v>
      </c>
      <c r="S7" s="82"/>
      <c r="T7" s="82"/>
      <c r="U7" s="82" t="str">
        <f>IF(MONTH($B$4)=MONTH(U6),VLOOKUP(U6,Anomastica!$A:$B,2,0),"  ")</f>
        <v>Hijinio, Honorata</v>
      </c>
      <c r="V7" s="82"/>
      <c r="W7" s="82"/>
      <c r="X7" s="132"/>
      <c r="Y7" s="7"/>
    </row>
    <row r="8" spans="1:26" ht="35.25" x14ac:dyDescent="0.25">
      <c r="B8" s="6"/>
      <c r="C8" s="83">
        <f>U6+1</f>
        <v>42016</v>
      </c>
      <c r="D8" s="83"/>
      <c r="E8" s="83"/>
      <c r="F8" s="83">
        <f>C8+1</f>
        <v>42017</v>
      </c>
      <c r="G8" s="83"/>
      <c r="H8" s="83"/>
      <c r="I8" s="83">
        <f>F8+1</f>
        <v>42018</v>
      </c>
      <c r="J8" s="83"/>
      <c r="K8" s="83"/>
      <c r="L8" s="83">
        <f>I8+1</f>
        <v>42019</v>
      </c>
      <c r="M8" s="83"/>
      <c r="N8" s="83"/>
      <c r="O8" s="83">
        <f>L8+1</f>
        <v>42020</v>
      </c>
      <c r="P8" s="83"/>
      <c r="Q8" s="83"/>
      <c r="R8" s="83">
        <f>O8+1</f>
        <v>42021</v>
      </c>
      <c r="S8" s="83"/>
      <c r="T8" s="83"/>
      <c r="U8" s="141">
        <f>R8+1</f>
        <v>42022</v>
      </c>
      <c r="V8" s="141"/>
      <c r="W8" s="141"/>
      <c r="X8" s="132"/>
      <c r="Y8" s="7"/>
    </row>
    <row r="9" spans="1:26" x14ac:dyDescent="0.25">
      <c r="B9" s="6"/>
      <c r="C9" s="82" t="str">
        <f>IF(MONTH($B$4)=MONTH(C8),VLOOKUP(C8,Anomastica!$A:$B,2,0),"  ")</f>
        <v>Arcadio, Alfredo</v>
      </c>
      <c r="D9" s="82"/>
      <c r="E9" s="82"/>
      <c r="F9" s="82" t="str">
        <f>IF(MONTH($B$4)=MONTH(F8),VLOOKUP(F8,Anomastica!$A:$B,2,0),"  ")</f>
        <v>Hilario, Gumersindo</v>
      </c>
      <c r="G9" s="82"/>
      <c r="H9" s="82"/>
      <c r="I9" s="82" t="str">
        <f>IF(MONTH($B$4)=MONTH(I8),VLOOKUP(I8,Anomastica!$A:$B,2,0),"  ")</f>
        <v>Felix , Benita</v>
      </c>
      <c r="J9" s="82"/>
      <c r="K9" s="82"/>
      <c r="L9" s="82" t="str">
        <f>IF(MONTH($B$4)=MONTH(L8),VLOOKUP(L8,Anomastica!$A:$B,2,0),"  ")</f>
        <v>Macario, Mauro</v>
      </c>
      <c r="M9" s="82"/>
      <c r="N9" s="82"/>
      <c r="O9" s="82" t="str">
        <f>IF(MONTH($B$4)=MONTH(O8),VLOOKUP(O8,Anomastica!$A:$B,2,0),"  ")</f>
        <v>Fulgencio</v>
      </c>
      <c r="P9" s="82"/>
      <c r="Q9" s="82"/>
      <c r="R9" s="82" t="str">
        <f>IF(MONTH($B$4)=MONTH(R8),VLOOKUP(R8,Anomastica!$A:$B,2,0),"  ")</f>
        <v>Julián, Leonila</v>
      </c>
      <c r="S9" s="82"/>
      <c r="T9" s="82"/>
      <c r="U9" s="82" t="str">
        <f>IF(MONTH($B$4)=MONTH(U8),VLOOKUP(U8,Anomastica!$A:$B,2,0),"  ")</f>
        <v>Beatriz, Leobardo</v>
      </c>
      <c r="V9" s="82"/>
      <c r="W9" s="82"/>
      <c r="X9" s="132"/>
      <c r="Y9" s="7"/>
      <c r="Z9" s="9"/>
    </row>
    <row r="10" spans="1:26" ht="35.25" x14ac:dyDescent="0.25">
      <c r="B10" s="6"/>
      <c r="C10" s="83">
        <f>U8+1</f>
        <v>42023</v>
      </c>
      <c r="D10" s="83"/>
      <c r="E10" s="83"/>
      <c r="F10" s="83">
        <f>C10+1</f>
        <v>42024</v>
      </c>
      <c r="G10" s="83"/>
      <c r="H10" s="83"/>
      <c r="I10" s="83">
        <f>F10+1</f>
        <v>42025</v>
      </c>
      <c r="J10" s="83"/>
      <c r="K10" s="83"/>
      <c r="L10" s="83">
        <f>I10+1</f>
        <v>42026</v>
      </c>
      <c r="M10" s="83"/>
      <c r="N10" s="83"/>
      <c r="O10" s="83">
        <f>L10+1</f>
        <v>42027</v>
      </c>
      <c r="P10" s="83"/>
      <c r="Q10" s="83"/>
      <c r="R10" s="83">
        <f>O10+1</f>
        <v>42028</v>
      </c>
      <c r="S10" s="83"/>
      <c r="T10" s="83"/>
      <c r="U10" s="141">
        <f>R10+1</f>
        <v>42029</v>
      </c>
      <c r="V10" s="141"/>
      <c r="W10" s="141"/>
      <c r="X10" s="132"/>
      <c r="Y10" s="7"/>
      <c r="Z10" s="9"/>
    </row>
    <row r="11" spans="1:26" x14ac:dyDescent="0.25">
      <c r="A11" s="8"/>
      <c r="B11" s="6"/>
      <c r="C11" s="82" t="str">
        <f>IF(MONTH($B$4)=MONTH(C10),VLOOKUP(C10,Anomastica!$A:$B,2,0),"  ")</f>
        <v>Mario</v>
      </c>
      <c r="D11" s="82"/>
      <c r="E11" s="82"/>
      <c r="F11" s="82" t="str">
        <f>IF(MONTH($B$4)=MONTH(F10),VLOOKUP(F10,Anomastica!$A:$B,2,0),"  ")</f>
        <v>Fabian,Sebastian</v>
      </c>
      <c r="G11" s="82"/>
      <c r="H11" s="82"/>
      <c r="I11" s="82" t="str">
        <f>IF(MONTH($B$4)=MONTH(I10),VLOOKUP(I10,Anomastica!$A:$B,2,0),"  ")</f>
        <v>Inés</v>
      </c>
      <c r="J11" s="82"/>
      <c r="K11" s="82"/>
      <c r="L11" s="82" t="str">
        <f>IF(MONTH($B$4)=MONTH(L10),VLOOKUP(L10,Anomastica!$A:$B,2,0),"  ")</f>
        <v>Anastasio, Victor</v>
      </c>
      <c r="M11" s="82"/>
      <c r="N11" s="82"/>
      <c r="O11" s="82" t="str">
        <f>IF(MONTH($B$4)=MONTH(O10),VLOOKUP(O10,Anomastica!$A:$B,2,0),"  ")</f>
        <v>Ildefonso</v>
      </c>
      <c r="P11" s="82"/>
      <c r="Q11" s="82"/>
      <c r="R11" s="82" t="str">
        <f>IF(MONTH($B$4)=MONTH(R10),VLOOKUP(R10,Anomastica!$A:$B,2,0),"  ")</f>
        <v xml:space="preserve">Francisco </v>
      </c>
      <c r="S11" s="82"/>
      <c r="T11" s="82"/>
      <c r="U11" s="82" t="str">
        <f>IF(MONTH($B$4)=MONTH(U10),VLOOKUP(U10,Anomastica!$A:$B,2,0),"  ")</f>
        <v>Elvira</v>
      </c>
      <c r="V11" s="82"/>
      <c r="W11" s="82"/>
      <c r="X11" s="132"/>
      <c r="Y11" s="7"/>
      <c r="Z11" s="9"/>
    </row>
    <row r="12" spans="1:26" ht="35.25" x14ac:dyDescent="0.25">
      <c r="B12" s="6"/>
      <c r="C12" s="83">
        <f>U10+1</f>
        <v>42030</v>
      </c>
      <c r="D12" s="83"/>
      <c r="E12" s="83"/>
      <c r="F12" s="83">
        <f>C12+1</f>
        <v>42031</v>
      </c>
      <c r="G12" s="83"/>
      <c r="H12" s="83"/>
      <c r="I12" s="83">
        <f>F12+1</f>
        <v>42032</v>
      </c>
      <c r="J12" s="83"/>
      <c r="K12" s="83"/>
      <c r="L12" s="83">
        <f>I12+1</f>
        <v>42033</v>
      </c>
      <c r="M12" s="83"/>
      <c r="N12" s="83"/>
      <c r="O12" s="83">
        <f>L12+1</f>
        <v>42034</v>
      </c>
      <c r="P12" s="83"/>
      <c r="Q12" s="83"/>
      <c r="R12" s="83">
        <f>O12+1</f>
        <v>42035</v>
      </c>
      <c r="S12" s="83"/>
      <c r="T12" s="83"/>
      <c r="U12" s="141">
        <f>R12+1</f>
        <v>42036</v>
      </c>
      <c r="V12" s="141"/>
      <c r="W12" s="141"/>
      <c r="X12" s="132"/>
      <c r="Y12" s="7"/>
      <c r="Z12" s="9"/>
    </row>
    <row r="13" spans="1:26" x14ac:dyDescent="0.25">
      <c r="B13" s="6"/>
      <c r="C13" s="82" t="str">
        <f>IF(MONTH($B$4)=MONTH(C12),VLOOKUP(C12,Anomastica!$A:$B,2,0),"  ")</f>
        <v>Paula,  Timoteo</v>
      </c>
      <c r="D13" s="82"/>
      <c r="E13" s="82"/>
      <c r="F13" s="82" t="str">
        <f>IF(MONTH($B$4)=MONTH(F12),VLOOKUP(F12,Anomastica!$A:$B,2,0),"  ")</f>
        <v>Ángela</v>
      </c>
      <c r="G13" s="82"/>
      <c r="H13" s="82"/>
      <c r="I13" s="82" t="str">
        <f>IF(MONTH($B$4)=MONTH(I12),VLOOKUP(I12,Anomastica!$A:$B,2,0),"  ")</f>
        <v>Tome, Julian</v>
      </c>
      <c r="J13" s="82"/>
      <c r="K13" s="82"/>
      <c r="L13" s="82" t="str">
        <f>IF(MONTH($B$4)=MONTH(L12),VLOOKUP(L12,Anomastica!$A:$B,2,0),"  ")</f>
        <v xml:space="preserve">Marta, Marisol </v>
      </c>
      <c r="M13" s="82"/>
      <c r="N13" s="82"/>
      <c r="O13" s="82" t="str">
        <f>IF(MONTH($B$4)=MONTH(O12),VLOOKUP(O12,Anomastica!$A:$B,2,0),"  ")</f>
        <v>Martina, Jacinta</v>
      </c>
      <c r="P13" s="82"/>
      <c r="Q13" s="82"/>
      <c r="R13" s="82" t="str">
        <f>IF(MONTH($B$4)=MONTH(R12),VLOOKUP(R12,Anomastica!$A:$B,2,0),"  ")</f>
        <v>Juan Bosco, Marcela</v>
      </c>
      <c r="S13" s="82"/>
      <c r="T13" s="82"/>
      <c r="U13" s="82" t="str">
        <f>IF(MONTH($B$4)=MONTH(U12),VLOOKUP(U12,Anomastica!$A:$B,2,0),"  ")</f>
        <v xml:space="preserve">  </v>
      </c>
      <c r="V13" s="82"/>
      <c r="W13" s="82"/>
      <c r="X13" s="132"/>
      <c r="Y13" s="7"/>
      <c r="Z13" s="9"/>
    </row>
    <row r="14" spans="1:26" ht="35.25" x14ac:dyDescent="0.25">
      <c r="B14" s="6"/>
      <c r="C14" s="83">
        <f>U12+1</f>
        <v>42037</v>
      </c>
      <c r="D14" s="83"/>
      <c r="E14" s="83"/>
      <c r="F14" s="83">
        <f>C14+1</f>
        <v>42038</v>
      </c>
      <c r="G14" s="83"/>
      <c r="H14" s="83"/>
      <c r="I14" s="83">
        <f>F14+1</f>
        <v>42039</v>
      </c>
      <c r="J14" s="83"/>
      <c r="K14" s="83"/>
      <c r="L14" s="83">
        <f>I14+1</f>
        <v>42040</v>
      </c>
      <c r="M14" s="83"/>
      <c r="N14" s="83"/>
      <c r="O14" s="83">
        <f>L14+1</f>
        <v>42041</v>
      </c>
      <c r="P14" s="83"/>
      <c r="Q14" s="83"/>
      <c r="R14" s="83">
        <f>O14+1</f>
        <v>42042</v>
      </c>
      <c r="S14" s="83"/>
      <c r="T14" s="83"/>
      <c r="U14" s="141">
        <f>R14+1</f>
        <v>42043</v>
      </c>
      <c r="V14" s="141"/>
      <c r="W14" s="141"/>
      <c r="X14" s="132"/>
      <c r="Y14" s="7"/>
      <c r="Z14" s="9"/>
    </row>
    <row r="15" spans="1:26" x14ac:dyDescent="0.25">
      <c r="A15" s="8"/>
      <c r="B15" s="6"/>
      <c r="C15" s="82" t="str">
        <f>IF(MONTH($B$4)=MONTH(C14),VLOOKUP(C14,Anomastica!$A:$B,2,0),"  ")</f>
        <v xml:space="preserve">  </v>
      </c>
      <c r="D15" s="82"/>
      <c r="E15" s="82"/>
      <c r="F15" s="82" t="str">
        <f>IF(MONTH($B$4)=MONTH(F14),VLOOKUP(F14,Anomastica!$A:$B,2,0),"  ")</f>
        <v xml:space="preserve">  </v>
      </c>
      <c r="G15" s="82"/>
      <c r="H15" s="82"/>
      <c r="I15" s="82" t="str">
        <f>IF(MONTH($B$4)=MONTH(I14),VLOOKUP(I14,Anomastica!$A:$B,2,0),"  ")</f>
        <v xml:space="preserve">  </v>
      </c>
      <c r="J15" s="82"/>
      <c r="K15" s="82"/>
      <c r="L15" s="82" t="str">
        <f>IF(MONTH($B$4)=MONTH(L14),VLOOKUP(L14,Anomastica!$A:$B,2,0),"  ")</f>
        <v xml:space="preserve">  </v>
      </c>
      <c r="M15" s="82"/>
      <c r="N15" s="82"/>
      <c r="O15" s="82" t="str">
        <f>IF(MONTH($B$4)=MONTH(O14),VLOOKUP(O14,Anomastica!$A:$B,2,0),"  ")</f>
        <v xml:space="preserve">  </v>
      </c>
      <c r="P15" s="82"/>
      <c r="Q15" s="82"/>
      <c r="R15" s="82" t="str">
        <f>IF(MONTH($B$4)=MONTH(R14),VLOOKUP(R14,Anomastica!$A:$B,2,0),"  ")</f>
        <v xml:space="preserve">  </v>
      </c>
      <c r="S15" s="82"/>
      <c r="T15" s="82"/>
      <c r="U15" s="82" t="str">
        <f>IF(MONTH($B$4)=MONTH(U14),VLOOKUP(U14,Anomastica!$A:$B,2,0),"  ")</f>
        <v xml:space="preserve">  </v>
      </c>
      <c r="V15" s="82"/>
      <c r="W15" s="82"/>
      <c r="X15" s="132"/>
      <c r="Y15" s="7"/>
      <c r="Z15" s="9"/>
    </row>
    <row r="16" spans="1:26" x14ac:dyDescent="0.25">
      <c r="A16" s="8"/>
      <c r="B16" s="6"/>
      <c r="C16" s="16"/>
      <c r="D16" s="153">
        <f>DATE(ANUAL,MES-1,1)</f>
        <v>41974</v>
      </c>
      <c r="E16" s="122"/>
      <c r="F16" s="122"/>
      <c r="G16" s="122"/>
      <c r="H16" s="122"/>
      <c r="I16" s="122"/>
      <c r="J16" s="154"/>
      <c r="K16" s="155"/>
      <c r="L16" s="156"/>
      <c r="M16" s="156"/>
      <c r="N16" s="156"/>
      <c r="O16" s="157"/>
      <c r="P16" s="153">
        <f>DATE(ANUAL,MES+1,1)</f>
        <v>42036</v>
      </c>
      <c r="Q16" s="122"/>
      <c r="R16" s="122"/>
      <c r="S16" s="122"/>
      <c r="T16" s="122"/>
      <c r="U16" s="122"/>
      <c r="V16" s="154"/>
      <c r="W16" s="160"/>
      <c r="X16" s="132"/>
      <c r="Y16" s="7"/>
      <c r="Z16" s="9"/>
    </row>
    <row r="17" spans="1:26" x14ac:dyDescent="0.25">
      <c r="A17" s="8"/>
      <c r="B17" s="6"/>
      <c r="C17" s="17"/>
      <c r="D17" s="10" t="s">
        <v>8</v>
      </c>
      <c r="E17" s="10" t="s">
        <v>9</v>
      </c>
      <c r="F17" s="10" t="s">
        <v>10</v>
      </c>
      <c r="G17" s="10" t="s">
        <v>11</v>
      </c>
      <c r="H17" s="10" t="s">
        <v>12</v>
      </c>
      <c r="I17" s="10" t="s">
        <v>13</v>
      </c>
      <c r="J17" s="10" t="s">
        <v>14</v>
      </c>
      <c r="K17" s="158"/>
      <c r="L17" s="121"/>
      <c r="M17" s="121"/>
      <c r="N17" s="121"/>
      <c r="O17" s="159"/>
      <c r="P17" s="10" t="s">
        <v>8</v>
      </c>
      <c r="Q17" s="10" t="s">
        <v>9</v>
      </c>
      <c r="R17" s="10" t="s">
        <v>10</v>
      </c>
      <c r="S17" s="10" t="s">
        <v>11</v>
      </c>
      <c r="T17" s="10" t="s">
        <v>12</v>
      </c>
      <c r="U17" s="10" t="s">
        <v>13</v>
      </c>
      <c r="V17" s="10" t="s">
        <v>14</v>
      </c>
      <c r="W17" s="161"/>
      <c r="X17" s="132"/>
      <c r="Y17" s="7"/>
      <c r="Z17" s="9"/>
    </row>
    <row r="18" spans="1:26" x14ac:dyDescent="0.25">
      <c r="A18" s="8"/>
      <c r="B18" s="6"/>
      <c r="C18" s="17"/>
      <c r="D18" s="12">
        <f t="array" ref="D18:J23">IF(MONTH(DATE(ANUAL,MES-1,1))&lt;&gt;MONTH(DATE(ANUAL,MES-1,1)-(WEEKDAY(DATE(ANUAL,MES-1,1),2)-1)+{0;1;2;3;4;5}*7+{1,2,3,4,5,6,7}-1),"",DATE(ANUAL,MES-1,1)-(WEEKDAY(DATE(ANUAL,MES-1,1),2)-1)+{0;1;2;3;4;5}*7+{1,2,3,4,5,6,7}-1)</f>
        <v>41974</v>
      </c>
      <c r="E18" s="12">
        <v>41975</v>
      </c>
      <c r="F18" s="12">
        <v>41976</v>
      </c>
      <c r="G18" s="12">
        <v>41977</v>
      </c>
      <c r="H18" s="12">
        <v>41978</v>
      </c>
      <c r="I18" s="12">
        <v>41979</v>
      </c>
      <c r="J18" s="13">
        <v>41980</v>
      </c>
      <c r="K18" s="158"/>
      <c r="L18" s="121"/>
      <c r="M18" s="121"/>
      <c r="N18" s="121"/>
      <c r="O18" s="159"/>
      <c r="P18" s="14" t="str">
        <f t="array" ref="P18:V23">IF(MONTH(DATE(ANUAL,MES+1,1))&lt;&gt;MONTH(DATE(ANUAL,MES+1,1)-(WEEKDAY(DATE(ANUAL,MES+1,1),2)-1)+{0;1;2;3;4;5}*7+{1,2,3,4,5,6,7}-1),"",DATE(ANUAL,MES+1,1)-(WEEKDAY(DATE(ANUAL,MES+1,1),2)-1)+{0;1;2;3;4;5}*7+{1,2,3,4,5,6,7}-1)</f>
        <v/>
      </c>
      <c r="Q18" s="14" t="str">
        <v/>
      </c>
      <c r="R18" s="14" t="str">
        <v/>
      </c>
      <c r="S18" s="14" t="str">
        <v/>
      </c>
      <c r="T18" s="14" t="str">
        <v/>
      </c>
      <c r="U18" s="14" t="str">
        <v/>
      </c>
      <c r="V18" s="15">
        <v>42036</v>
      </c>
      <c r="W18" s="161"/>
      <c r="X18" s="132"/>
      <c r="Y18" s="7"/>
      <c r="Z18" s="9"/>
    </row>
    <row r="19" spans="1:26" x14ac:dyDescent="0.25">
      <c r="A19" s="8"/>
      <c r="B19" s="6"/>
      <c r="C19" s="17"/>
      <c r="D19" s="12">
        <v>41981</v>
      </c>
      <c r="E19" s="12">
        <v>41982</v>
      </c>
      <c r="F19" s="12">
        <v>41983</v>
      </c>
      <c r="G19" s="12">
        <v>41984</v>
      </c>
      <c r="H19" s="12">
        <v>41985</v>
      </c>
      <c r="I19" s="12">
        <v>41986</v>
      </c>
      <c r="J19" s="13">
        <v>41987</v>
      </c>
      <c r="K19" s="158"/>
      <c r="L19" s="121"/>
      <c r="M19" s="121"/>
      <c r="N19" s="121"/>
      <c r="O19" s="159"/>
      <c r="P19" s="14">
        <v>42037</v>
      </c>
      <c r="Q19" s="14">
        <v>42038</v>
      </c>
      <c r="R19" s="14">
        <v>42039</v>
      </c>
      <c r="S19" s="14">
        <v>42040</v>
      </c>
      <c r="T19" s="14">
        <v>42041</v>
      </c>
      <c r="U19" s="14">
        <v>42042</v>
      </c>
      <c r="V19" s="15">
        <v>42043</v>
      </c>
      <c r="W19" s="161"/>
      <c r="X19" s="132"/>
      <c r="Y19" s="7"/>
      <c r="Z19" s="9"/>
    </row>
    <row r="20" spans="1:26" x14ac:dyDescent="0.25">
      <c r="A20" s="8"/>
      <c r="B20" s="6"/>
      <c r="C20" s="17"/>
      <c r="D20" s="12">
        <v>41988</v>
      </c>
      <c r="E20" s="12">
        <v>41989</v>
      </c>
      <c r="F20" s="12">
        <v>41990</v>
      </c>
      <c r="G20" s="12">
        <v>41991</v>
      </c>
      <c r="H20" s="12">
        <v>41992</v>
      </c>
      <c r="I20" s="12">
        <v>41993</v>
      </c>
      <c r="J20" s="13">
        <v>41994</v>
      </c>
      <c r="K20" s="158"/>
      <c r="L20" s="121"/>
      <c r="M20" s="121"/>
      <c r="N20" s="121"/>
      <c r="O20" s="159"/>
      <c r="P20" s="14">
        <v>42044</v>
      </c>
      <c r="Q20" s="14">
        <v>42045</v>
      </c>
      <c r="R20" s="14">
        <v>42046</v>
      </c>
      <c r="S20" s="14">
        <v>42047</v>
      </c>
      <c r="T20" s="14">
        <v>42048</v>
      </c>
      <c r="U20" s="14">
        <v>42049</v>
      </c>
      <c r="V20" s="15">
        <v>42050</v>
      </c>
      <c r="W20" s="161"/>
      <c r="X20" s="132"/>
      <c r="Y20" s="7"/>
      <c r="Z20" s="9"/>
    </row>
    <row r="21" spans="1:26" x14ac:dyDescent="0.25">
      <c r="B21" s="6"/>
      <c r="C21" s="17"/>
      <c r="D21" s="12">
        <v>41995</v>
      </c>
      <c r="E21" s="12">
        <v>41996</v>
      </c>
      <c r="F21" s="12">
        <v>41997</v>
      </c>
      <c r="G21" s="12">
        <v>41998</v>
      </c>
      <c r="H21" s="12">
        <v>41999</v>
      </c>
      <c r="I21" s="12">
        <v>42000</v>
      </c>
      <c r="J21" s="13">
        <v>42001</v>
      </c>
      <c r="K21" s="158"/>
      <c r="L21" s="121"/>
      <c r="M21" s="121"/>
      <c r="N21" s="121"/>
      <c r="O21" s="159"/>
      <c r="P21" s="14">
        <v>42051</v>
      </c>
      <c r="Q21" s="14">
        <v>42052</v>
      </c>
      <c r="R21" s="14">
        <v>42053</v>
      </c>
      <c r="S21" s="14">
        <v>42054</v>
      </c>
      <c r="T21" s="14">
        <v>42055</v>
      </c>
      <c r="U21" s="14">
        <v>42056</v>
      </c>
      <c r="V21" s="15">
        <v>42057</v>
      </c>
      <c r="W21" s="161"/>
      <c r="X21" s="132"/>
      <c r="Y21" s="7"/>
      <c r="Z21" s="9"/>
    </row>
    <row r="22" spans="1:26" x14ac:dyDescent="0.25">
      <c r="B22" s="6"/>
      <c r="C22" s="17"/>
      <c r="D22" s="12">
        <v>42002</v>
      </c>
      <c r="E22" s="12">
        <v>42003</v>
      </c>
      <c r="F22" s="12">
        <v>42004</v>
      </c>
      <c r="G22" s="12" t="str">
        <v/>
      </c>
      <c r="H22" s="12" t="str">
        <v/>
      </c>
      <c r="I22" s="12" t="str">
        <v/>
      </c>
      <c r="J22" s="13" t="str">
        <v/>
      </c>
      <c r="K22" s="158"/>
      <c r="L22" s="121"/>
      <c r="M22" s="121"/>
      <c r="N22" s="121"/>
      <c r="O22" s="159"/>
      <c r="P22" s="14">
        <v>42058</v>
      </c>
      <c r="Q22" s="14">
        <v>42059</v>
      </c>
      <c r="R22" s="14">
        <v>42060</v>
      </c>
      <c r="S22" s="14">
        <v>42061</v>
      </c>
      <c r="T22" s="14">
        <v>42062</v>
      </c>
      <c r="U22" s="14">
        <v>42063</v>
      </c>
      <c r="V22" s="15" t="str">
        <v/>
      </c>
      <c r="W22" s="161"/>
      <c r="X22" s="132"/>
      <c r="Y22" s="7"/>
      <c r="Z22" s="9"/>
    </row>
    <row r="23" spans="1:26" x14ac:dyDescent="0.25">
      <c r="B23" s="6"/>
      <c r="C23" s="17"/>
      <c r="D23" s="53" t="str">
        <v/>
      </c>
      <c r="E23" s="53" t="str">
        <v/>
      </c>
      <c r="F23" s="53" t="str">
        <v/>
      </c>
      <c r="G23" s="53" t="str">
        <v/>
      </c>
      <c r="H23" s="53" t="str">
        <v/>
      </c>
      <c r="I23" s="53" t="str">
        <v/>
      </c>
      <c r="J23" s="53" t="str">
        <v/>
      </c>
      <c r="K23" s="158"/>
      <c r="L23" s="121"/>
      <c r="M23" s="121"/>
      <c r="N23" s="121"/>
      <c r="O23" s="159"/>
      <c r="P23" s="54" t="str">
        <v/>
      </c>
      <c r="Q23" s="54" t="str">
        <v/>
      </c>
      <c r="R23" s="54" t="str">
        <v/>
      </c>
      <c r="S23" s="54" t="str">
        <v/>
      </c>
      <c r="T23" s="54" t="str">
        <v/>
      </c>
      <c r="U23" s="54" t="str">
        <v/>
      </c>
      <c r="V23" s="54" t="str">
        <v/>
      </c>
      <c r="W23" s="161"/>
      <c r="X23" s="132"/>
      <c r="Y23" s="7"/>
      <c r="Z23" s="9"/>
    </row>
    <row r="24" spans="1:26" x14ac:dyDescent="0.25">
      <c r="B24" s="6"/>
      <c r="C24" s="109"/>
      <c r="D24" s="110"/>
      <c r="E24" s="110"/>
      <c r="F24" s="110"/>
      <c r="G24" s="110"/>
      <c r="H24" s="110"/>
      <c r="I24" s="110"/>
      <c r="J24" s="110"/>
      <c r="K24" s="110"/>
      <c r="L24" s="110"/>
      <c r="M24" s="110"/>
      <c r="N24" s="110"/>
      <c r="O24" s="110"/>
      <c r="P24" s="110"/>
      <c r="Q24" s="110"/>
      <c r="R24" s="110"/>
      <c r="S24" s="110"/>
      <c r="T24" s="110"/>
      <c r="U24" s="110"/>
      <c r="V24" s="110"/>
      <c r="W24" s="110"/>
      <c r="X24" s="111"/>
      <c r="Y24" s="7"/>
    </row>
    <row r="25" spans="1:26" x14ac:dyDescent="0.25">
      <c r="B25" s="6"/>
      <c r="C25" s="116"/>
      <c r="D25" s="117"/>
      <c r="E25" s="117"/>
      <c r="F25" s="117"/>
      <c r="G25" s="117"/>
      <c r="H25" s="117"/>
      <c r="I25" s="117"/>
      <c r="J25" s="117"/>
      <c r="K25" s="117"/>
      <c r="L25" s="117"/>
      <c r="M25" s="117"/>
      <c r="N25" s="117"/>
      <c r="O25" s="117"/>
      <c r="P25" s="117"/>
      <c r="Q25" s="117"/>
      <c r="R25" s="117"/>
      <c r="S25" s="117"/>
      <c r="T25" s="117"/>
      <c r="U25" s="117"/>
      <c r="V25" s="117"/>
      <c r="W25" s="117"/>
      <c r="X25" s="118"/>
    </row>
    <row r="26" spans="1:26" x14ac:dyDescent="0.25">
      <c r="B26" s="6"/>
      <c r="C26" s="109"/>
      <c r="D26" s="110"/>
      <c r="E26" s="110"/>
      <c r="F26" s="110"/>
      <c r="G26" s="110"/>
      <c r="H26" s="110"/>
      <c r="I26" s="110"/>
      <c r="J26" s="110"/>
      <c r="K26" s="110"/>
      <c r="L26" s="110"/>
      <c r="M26" s="110"/>
      <c r="N26" s="110"/>
      <c r="O26" s="110"/>
      <c r="P26" s="110"/>
      <c r="Q26" s="110"/>
      <c r="R26" s="110"/>
      <c r="S26" s="110"/>
      <c r="T26" s="110"/>
      <c r="U26" s="110"/>
      <c r="V26" s="110"/>
      <c r="W26" s="110"/>
      <c r="X26" s="111"/>
    </row>
    <row r="27" spans="1:26" x14ac:dyDescent="0.25">
      <c r="B27" s="6"/>
      <c r="C27" s="116"/>
      <c r="D27" s="117"/>
      <c r="E27" s="117"/>
      <c r="F27" s="117"/>
      <c r="G27" s="117"/>
      <c r="H27" s="117"/>
      <c r="I27" s="117"/>
      <c r="J27" s="117"/>
      <c r="K27" s="117"/>
      <c r="L27" s="117"/>
      <c r="M27" s="117"/>
      <c r="N27" s="117"/>
      <c r="O27" s="117"/>
      <c r="P27" s="117"/>
      <c r="Q27" s="117"/>
      <c r="R27" s="117"/>
      <c r="S27" s="117"/>
      <c r="T27" s="117"/>
      <c r="U27" s="117"/>
      <c r="V27" s="117"/>
      <c r="W27" s="117"/>
      <c r="X27" s="118"/>
    </row>
    <row r="28" spans="1:26" x14ac:dyDescent="0.25">
      <c r="B28" s="6"/>
      <c r="C28" s="109"/>
      <c r="D28" s="110"/>
      <c r="E28" s="110"/>
      <c r="F28" s="110"/>
      <c r="G28" s="110"/>
      <c r="H28" s="110"/>
      <c r="I28" s="110"/>
      <c r="J28" s="110"/>
      <c r="K28" s="110"/>
      <c r="L28" s="110"/>
      <c r="M28" s="110"/>
      <c r="N28" s="110"/>
      <c r="O28" s="110"/>
      <c r="P28" s="110"/>
      <c r="Q28" s="110"/>
      <c r="R28" s="110"/>
      <c r="S28" s="110"/>
      <c r="T28" s="110"/>
      <c r="U28" s="110"/>
      <c r="V28" s="110"/>
      <c r="W28" s="110"/>
      <c r="X28" s="111"/>
    </row>
    <row r="29" spans="1:26" x14ac:dyDescent="0.25">
      <c r="B29" s="52"/>
      <c r="C29" s="116"/>
      <c r="D29" s="117"/>
      <c r="E29" s="117"/>
      <c r="F29" s="117"/>
      <c r="G29" s="117"/>
      <c r="H29" s="117"/>
      <c r="I29" s="117"/>
      <c r="J29" s="117"/>
      <c r="K29" s="117"/>
      <c r="L29" s="117"/>
      <c r="M29" s="117"/>
      <c r="N29" s="117"/>
      <c r="O29" s="117"/>
      <c r="P29" s="117"/>
      <c r="Q29" s="117"/>
      <c r="R29" s="117"/>
      <c r="S29" s="117"/>
      <c r="T29" s="117"/>
      <c r="U29" s="117"/>
      <c r="V29" s="117"/>
      <c r="W29" s="117"/>
      <c r="X29" s="118"/>
    </row>
    <row r="30" spans="1:26" ht="35.25" x14ac:dyDescent="0.5">
      <c r="B30" s="58"/>
      <c r="C30" s="148">
        <f>DATE(ANUAL,B33,1)</f>
        <v>42036</v>
      </c>
      <c r="D30" s="149"/>
      <c r="E30" s="149"/>
      <c r="F30" s="149"/>
      <c r="G30" s="149"/>
      <c r="H30" s="149"/>
      <c r="I30" s="149"/>
      <c r="J30" s="149"/>
      <c r="K30" s="149"/>
      <c r="L30" s="149"/>
      <c r="M30" s="149"/>
      <c r="N30" s="149"/>
      <c r="O30" s="149"/>
      <c r="P30" s="149"/>
      <c r="Q30" s="149"/>
      <c r="R30" s="149"/>
      <c r="S30" s="149"/>
      <c r="T30" s="149"/>
      <c r="U30" s="149"/>
      <c r="V30" s="149"/>
      <c r="W30" s="150"/>
      <c r="X30" s="4" t="s">
        <v>0</v>
      </c>
      <c r="Y30" s="7"/>
    </row>
    <row r="31" spans="1:26" x14ac:dyDescent="0.25">
      <c r="B31" s="56"/>
      <c r="C31" s="151" t="s">
        <v>1</v>
      </c>
      <c r="D31" s="152"/>
      <c r="E31" s="152"/>
      <c r="F31" s="152" t="s">
        <v>2</v>
      </c>
      <c r="G31" s="152"/>
      <c r="H31" s="152"/>
      <c r="I31" s="152" t="s">
        <v>3</v>
      </c>
      <c r="J31" s="152"/>
      <c r="K31" s="152"/>
      <c r="L31" s="152" t="s">
        <v>4</v>
      </c>
      <c r="M31" s="152"/>
      <c r="N31" s="152"/>
      <c r="O31" s="152" t="s">
        <v>5</v>
      </c>
      <c r="P31" s="152"/>
      <c r="Q31" s="152"/>
      <c r="R31" s="152" t="s">
        <v>6</v>
      </c>
      <c r="S31" s="152"/>
      <c r="T31" s="152"/>
      <c r="U31" s="175" t="s">
        <v>7</v>
      </c>
      <c r="V31" s="129"/>
      <c r="W31" s="130"/>
      <c r="X31" s="176"/>
      <c r="Y31" s="7"/>
    </row>
    <row r="32" spans="1:26" ht="35.25" x14ac:dyDescent="0.25">
      <c r="B32" s="56">
        <f>DATE(ANUAL,2,1)</f>
        <v>42036</v>
      </c>
      <c r="C32" s="165">
        <f>(B32-WEEKDAY(B32,3))</f>
        <v>42030</v>
      </c>
      <c r="D32" s="166"/>
      <c r="E32" s="167"/>
      <c r="F32" s="168">
        <f>C32+1</f>
        <v>42031</v>
      </c>
      <c r="G32" s="169"/>
      <c r="H32" s="170"/>
      <c r="I32" s="168">
        <f>F32+1</f>
        <v>42032</v>
      </c>
      <c r="J32" s="169"/>
      <c r="K32" s="170"/>
      <c r="L32" s="168">
        <f>I32+1</f>
        <v>42033</v>
      </c>
      <c r="M32" s="169"/>
      <c r="N32" s="170"/>
      <c r="O32" s="168">
        <f>L32+1</f>
        <v>42034</v>
      </c>
      <c r="P32" s="169"/>
      <c r="Q32" s="170"/>
      <c r="R32" s="168">
        <f>O32+1</f>
        <v>42035</v>
      </c>
      <c r="S32" s="169"/>
      <c r="T32" s="170"/>
      <c r="U32" s="171">
        <f>R32+1</f>
        <v>42036</v>
      </c>
      <c r="V32" s="172"/>
      <c r="W32" s="173"/>
      <c r="X32" s="177"/>
      <c r="Y32" s="7"/>
    </row>
    <row r="33" spans="2:25" x14ac:dyDescent="0.25">
      <c r="B33" s="56">
        <f>MONTH(B32)</f>
        <v>2</v>
      </c>
      <c r="C33" s="174" t="str">
        <f>IF(MONTH($B$32)=MONTH(C32),VLOOKUP(C32,Anomastica!$A:$B,2,0),"  ")</f>
        <v xml:space="preserve">  </v>
      </c>
      <c r="D33" s="174"/>
      <c r="E33" s="174"/>
      <c r="F33" s="174" t="str">
        <f>IF(MONTH($B$32)=MONTH(F32),VLOOKUP(F32,Anomastica!$A:$B,2,0),"  ")</f>
        <v xml:space="preserve">  </v>
      </c>
      <c r="G33" s="174"/>
      <c r="H33" s="174"/>
      <c r="I33" s="174" t="str">
        <f>IF(MONTH($B$32)=MONTH(I32),VLOOKUP(I32,Anomastica!$A:$B,2,0),"  ")</f>
        <v xml:space="preserve">  </v>
      </c>
      <c r="J33" s="174"/>
      <c r="K33" s="174"/>
      <c r="L33" s="174" t="str">
        <f>IF(MONTH($B$32)=MONTH(L32),VLOOKUP(L32,Anomastica!$A:$B,2,0),"  ")</f>
        <v xml:space="preserve">  </v>
      </c>
      <c r="M33" s="174"/>
      <c r="N33" s="174"/>
      <c r="O33" s="174" t="str">
        <f>IF(MONTH($B$32)=MONTH(O32),VLOOKUP(O32,Anomastica!$A:$B,2,0),"  ")</f>
        <v xml:space="preserve">  </v>
      </c>
      <c r="P33" s="174"/>
      <c r="Q33" s="174"/>
      <c r="R33" s="174" t="str">
        <f>IF(MONTH($B$32)=MONTH(R32),VLOOKUP(R32,Anomastica!$A:$B,2,0),"  ")</f>
        <v xml:space="preserve">  </v>
      </c>
      <c r="S33" s="174"/>
      <c r="T33" s="174"/>
      <c r="U33" s="162" t="str">
        <f>IF(MONTH($B$32)=MONTH(U32),VLOOKUP(U32,Anomastica!$A:$B,2,0),"  ")</f>
        <v>Severo, Cecilio</v>
      </c>
      <c r="V33" s="163"/>
      <c r="W33" s="164"/>
      <c r="X33" s="177"/>
      <c r="Y33" s="7"/>
    </row>
    <row r="34" spans="2:25" ht="35.25" x14ac:dyDescent="0.25">
      <c r="B34" s="56"/>
      <c r="C34" s="165">
        <f>U32+1</f>
        <v>42037</v>
      </c>
      <c r="D34" s="166"/>
      <c r="E34" s="167"/>
      <c r="F34" s="168">
        <f>C34+1</f>
        <v>42038</v>
      </c>
      <c r="G34" s="169"/>
      <c r="H34" s="170"/>
      <c r="I34" s="168">
        <f>F34+1</f>
        <v>42039</v>
      </c>
      <c r="J34" s="169"/>
      <c r="K34" s="170"/>
      <c r="L34" s="168">
        <f>I34+1</f>
        <v>42040</v>
      </c>
      <c r="M34" s="169"/>
      <c r="N34" s="170"/>
      <c r="O34" s="168">
        <f>L34+1</f>
        <v>42041</v>
      </c>
      <c r="P34" s="169"/>
      <c r="Q34" s="170"/>
      <c r="R34" s="168">
        <f>O34+1</f>
        <v>42042</v>
      </c>
      <c r="S34" s="169"/>
      <c r="T34" s="170"/>
      <c r="U34" s="171">
        <f>R34+1</f>
        <v>42043</v>
      </c>
      <c r="V34" s="172"/>
      <c r="W34" s="173"/>
      <c r="X34" s="177"/>
      <c r="Y34" s="7"/>
    </row>
    <row r="35" spans="2:25" x14ac:dyDescent="0.25">
      <c r="B35" s="56"/>
      <c r="C35" s="174" t="str">
        <f>IF(MONTH($B$32)=MONTH(C34),VLOOKUP(C34,Anomastica!$A:$B,2,0),"  ")</f>
        <v>Candelaria</v>
      </c>
      <c r="D35" s="174"/>
      <c r="E35" s="174"/>
      <c r="F35" s="174" t="str">
        <f>IF(MONTH($B$32)=MONTH(F34),VLOOKUP(F34,Anomastica!$A:$B,2,0),"  ")</f>
        <v>Oscar, Blas</v>
      </c>
      <c r="G35" s="174"/>
      <c r="H35" s="174"/>
      <c r="I35" s="174" t="str">
        <f>IF(MONTH($B$32)=MONTH(I34),VLOOKUP(I34,Anomastica!$A:$B,2,0),"  ")</f>
        <v>Donato, Isidoro</v>
      </c>
      <c r="J35" s="174"/>
      <c r="K35" s="174"/>
      <c r="L35" s="174" t="str">
        <f>IF(MONTH($B$32)=MONTH(L34),VLOOKUP(L34,Anomastica!$A:$B,2,0),"  ")</f>
        <v>Águeda</v>
      </c>
      <c r="M35" s="174"/>
      <c r="N35" s="174"/>
      <c r="O35" s="174" t="str">
        <f>IF(MONTH($B$32)=MONTH(O34),VLOOKUP(O34,Anomastica!$A:$B,2,0),"  ")</f>
        <v>Pablo, Dorotea</v>
      </c>
      <c r="P35" s="174"/>
      <c r="Q35" s="174"/>
      <c r="R35" s="174" t="str">
        <f>IF(MONTH($B$32)=MONTH(R34),VLOOKUP(R34,Anomastica!$A:$B,2,0),"  ")</f>
        <v>Moisés</v>
      </c>
      <c r="S35" s="174"/>
      <c r="T35" s="174"/>
      <c r="U35" s="174" t="str">
        <f>IF(MONTH($B$32)=MONTH(U34),VLOOKUP(U34,Anomastica!$A:$B,2,0),"  ")</f>
        <v>Emiliano</v>
      </c>
      <c r="V35" s="174"/>
      <c r="W35" s="174"/>
      <c r="X35" s="177"/>
      <c r="Y35" s="7"/>
    </row>
    <row r="36" spans="2:25" ht="35.25" x14ac:dyDescent="0.25">
      <c r="B36" s="56"/>
      <c r="C36" s="165">
        <f>U34+1</f>
        <v>42044</v>
      </c>
      <c r="D36" s="166"/>
      <c r="E36" s="167"/>
      <c r="F36" s="168">
        <f>C36+1</f>
        <v>42045</v>
      </c>
      <c r="G36" s="169"/>
      <c r="H36" s="170"/>
      <c r="I36" s="168">
        <f>F36+1</f>
        <v>42046</v>
      </c>
      <c r="J36" s="169"/>
      <c r="K36" s="170"/>
      <c r="L36" s="168">
        <f>I36+1</f>
        <v>42047</v>
      </c>
      <c r="M36" s="169"/>
      <c r="N36" s="170"/>
      <c r="O36" s="168">
        <f>L36+1</f>
        <v>42048</v>
      </c>
      <c r="P36" s="169"/>
      <c r="Q36" s="170"/>
      <c r="R36" s="168">
        <f>O36+1</f>
        <v>42049</v>
      </c>
      <c r="S36" s="169"/>
      <c r="T36" s="170"/>
      <c r="U36" s="171">
        <f>R36+1</f>
        <v>42050</v>
      </c>
      <c r="V36" s="172"/>
      <c r="W36" s="173"/>
      <c r="X36" s="177"/>
      <c r="Y36" s="7"/>
    </row>
    <row r="37" spans="2:25" x14ac:dyDescent="0.25">
      <c r="B37" s="56"/>
      <c r="C37" s="174" t="str">
        <f>IF(MONTH($B$32)=MONTH(C36),VLOOKUP(C36,Anomastica!$A:$B,2,0),"  ")</f>
        <v>Apolonia, Abelardo</v>
      </c>
      <c r="D37" s="174"/>
      <c r="E37" s="174"/>
      <c r="F37" s="174" t="str">
        <f>IF(MONTH($B$32)=MONTH(F36),VLOOKUP(F36,Anomastica!$A:$B,2,0),"  ")</f>
        <v>Arnaldo</v>
      </c>
      <c r="G37" s="174"/>
      <c r="H37" s="174"/>
      <c r="I37" s="174" t="str">
        <f>IF(MONTH($B$32)=MONTH(I36),VLOOKUP(I36,Anomastica!$A:$B,2,0),"  ")</f>
        <v>Ntra.Sra.Lourdes</v>
      </c>
      <c r="J37" s="174"/>
      <c r="K37" s="174"/>
      <c r="L37" s="174" t="str">
        <f>IF(MONTH($B$32)=MONTH(L36),VLOOKUP(L36,Anomastica!$A:$B,2,0),"  ")</f>
        <v>Modesto, Eulalia</v>
      </c>
      <c r="M37" s="174"/>
      <c r="N37" s="174"/>
      <c r="O37" s="174" t="str">
        <f>IF(MONTH($B$32)=MONTH(O36),VLOOKUP(O36,Anomastica!$A:$B,2,0),"  ")</f>
        <v>Benigno, Gilberto</v>
      </c>
      <c r="P37" s="174"/>
      <c r="Q37" s="174"/>
      <c r="R37" s="174" t="str">
        <f>IF(MONTH($B$32)=MONTH(R36),VLOOKUP(R36,Anomastica!$A:$B,2,0),"  ")</f>
        <v>Valentín, Cirilio</v>
      </c>
      <c r="S37" s="174"/>
      <c r="T37" s="174"/>
      <c r="U37" s="174" t="str">
        <f>IF(MONTH($B$32)=MONTH(U36),VLOOKUP(U36,Anomastica!$A:$B,2,0),"  ")</f>
        <v>Faustino, Severo</v>
      </c>
      <c r="V37" s="174"/>
      <c r="W37" s="174"/>
      <c r="X37" s="177"/>
      <c r="Y37" s="7"/>
    </row>
    <row r="38" spans="2:25" ht="35.25" x14ac:dyDescent="0.25">
      <c r="B38" s="56"/>
      <c r="C38" s="165">
        <f>U36+1</f>
        <v>42051</v>
      </c>
      <c r="D38" s="166"/>
      <c r="E38" s="167"/>
      <c r="F38" s="168">
        <f>C38+1</f>
        <v>42052</v>
      </c>
      <c r="G38" s="169"/>
      <c r="H38" s="170"/>
      <c r="I38" s="168">
        <f>F38+1</f>
        <v>42053</v>
      </c>
      <c r="J38" s="169"/>
      <c r="K38" s="170"/>
      <c r="L38" s="168">
        <f>I38+1</f>
        <v>42054</v>
      </c>
      <c r="M38" s="169"/>
      <c r="N38" s="170"/>
      <c r="O38" s="168">
        <f>L38+1</f>
        <v>42055</v>
      </c>
      <c r="P38" s="169"/>
      <c r="Q38" s="170"/>
      <c r="R38" s="168">
        <f>O38+1</f>
        <v>42056</v>
      </c>
      <c r="S38" s="169"/>
      <c r="T38" s="170"/>
      <c r="U38" s="171">
        <f>R38+1</f>
        <v>42057</v>
      </c>
      <c r="V38" s="172"/>
      <c r="W38" s="173"/>
      <c r="X38" s="177"/>
      <c r="Y38" s="7"/>
    </row>
    <row r="39" spans="2:25" x14ac:dyDescent="0.25">
      <c r="B39" s="56"/>
      <c r="C39" s="174" t="str">
        <f>IF(MONTH($B$32)=MONTH(C38),VLOOKUP(C38,Anomastica!$A:$B,2,0),"  ")</f>
        <v>Elías, Samuel</v>
      </c>
      <c r="D39" s="174"/>
      <c r="E39" s="174"/>
      <c r="F39" s="174" t="str">
        <f>IF(MONTH($B$32)=MONTH(F38),VLOOKUP(F38,Anomastica!$A:$B,2,0),"  ")</f>
        <v>Silvino, Rómulo</v>
      </c>
      <c r="G39" s="174"/>
      <c r="H39" s="174"/>
      <c r="I39" s="174" t="str">
        <f>IF(MONTH($B$32)=MONTH(I38),VLOOKUP(I38,Anomastica!$A:$B,2,0),"  ")</f>
        <v>Eladio</v>
      </c>
      <c r="J39" s="174"/>
      <c r="K39" s="174"/>
      <c r="L39" s="174" t="str">
        <f>IF(MONTH($B$32)=MONTH(L38),VLOOKUP(L38,Anomastica!$A:$B,2,0),"  ")</f>
        <v>Alvaro</v>
      </c>
      <c r="M39" s="174"/>
      <c r="N39" s="174"/>
      <c r="O39" s="174" t="str">
        <f>IF(MONTH($B$32)=MONTH(O38),VLOOKUP(O38,Anomastica!$A:$B,2,0),"  ")</f>
        <v>Eleuterio</v>
      </c>
      <c r="P39" s="174"/>
      <c r="Q39" s="174"/>
      <c r="R39" s="174" t="str">
        <f>IF(MONTH($B$32)=MONTH(R38),VLOOKUP(R38,Anomastica!$A:$B,2,0),"  ")</f>
        <v>Damian, Pedro</v>
      </c>
      <c r="S39" s="174"/>
      <c r="T39" s="174"/>
      <c r="U39" s="174" t="str">
        <f>IF(MONTH($B$32)=MONTH(U38),VLOOKUP(U38,Anomastica!$A:$B,2,0),"  ")</f>
        <v>Leonor</v>
      </c>
      <c r="V39" s="174"/>
      <c r="W39" s="174"/>
      <c r="X39" s="177"/>
      <c r="Y39" s="7"/>
    </row>
    <row r="40" spans="2:25" ht="35.25" x14ac:dyDescent="0.25">
      <c r="B40" s="56"/>
      <c r="C40" s="165">
        <f>U38+1</f>
        <v>42058</v>
      </c>
      <c r="D40" s="166"/>
      <c r="E40" s="167"/>
      <c r="F40" s="168">
        <f>C40+1</f>
        <v>42059</v>
      </c>
      <c r="G40" s="169"/>
      <c r="H40" s="170"/>
      <c r="I40" s="168">
        <f>F40+1</f>
        <v>42060</v>
      </c>
      <c r="J40" s="169"/>
      <c r="K40" s="170"/>
      <c r="L40" s="168">
        <f>I40+1</f>
        <v>42061</v>
      </c>
      <c r="M40" s="169"/>
      <c r="N40" s="170"/>
      <c r="O40" s="168">
        <f>L40+1</f>
        <v>42062</v>
      </c>
      <c r="P40" s="169"/>
      <c r="Q40" s="170"/>
      <c r="R40" s="168">
        <f>O40+1</f>
        <v>42063</v>
      </c>
      <c r="S40" s="169"/>
      <c r="T40" s="170"/>
      <c r="U40" s="171">
        <f>R40+1</f>
        <v>42064</v>
      </c>
      <c r="V40" s="172"/>
      <c r="W40" s="173"/>
      <c r="X40" s="177"/>
      <c r="Y40" s="7"/>
    </row>
    <row r="41" spans="2:25" x14ac:dyDescent="0.25">
      <c r="B41" s="56"/>
      <c r="C41" s="174" t="str">
        <f>IF(MONTH($B$32)=MONTH(C40),VLOOKUP(C40,Anomastica!$A:$B,2,0),"  ")</f>
        <v>Policarpio</v>
      </c>
      <c r="D41" s="174"/>
      <c r="E41" s="174"/>
      <c r="F41" s="174" t="str">
        <f>IF(MONTH($B$32)=MONTH(F40),VLOOKUP(F40,Anomastica!$A:$B,2,0),"  ")</f>
        <v>Modesto</v>
      </c>
      <c r="G41" s="174"/>
      <c r="H41" s="174"/>
      <c r="I41" s="174" t="str">
        <f>IF(MONTH($B$32)=MONTH(I40),VLOOKUP(I40,Anomastica!$A:$B,2,0),"  ")</f>
        <v>Cesario</v>
      </c>
      <c r="J41" s="174"/>
      <c r="K41" s="174"/>
      <c r="L41" s="174" t="str">
        <f>IF(MONTH($B$32)=MONTH(L40),VLOOKUP(L40,Anomastica!$A:$B,2,0),"  ")</f>
        <v>Alejandro, Néstor</v>
      </c>
      <c r="M41" s="174"/>
      <c r="N41" s="174"/>
      <c r="O41" s="174" t="str">
        <f>IF(MONTH($B$32)=MONTH(O40),VLOOKUP(O40,Anomastica!$A:$B,2,0),"  ")</f>
        <v>Gabriel</v>
      </c>
      <c r="P41" s="174"/>
      <c r="Q41" s="174"/>
      <c r="R41" s="174" t="str">
        <f>IF(MONTH($B$32)=MONTH(R40),VLOOKUP(R40,Anomastica!$A:$B,2,0),"  ")</f>
        <v>Román</v>
      </c>
      <c r="S41" s="174"/>
      <c r="T41" s="174"/>
      <c r="U41" s="174" t="str">
        <f>IF(MONTH($B$32)=MONTH(U40),VLOOKUP(U40,Anomastica!$A:$B,2,0),"  ")</f>
        <v xml:space="preserve">  </v>
      </c>
      <c r="V41" s="174"/>
      <c r="W41" s="174"/>
      <c r="X41" s="177"/>
      <c r="Y41" s="7"/>
    </row>
    <row r="42" spans="2:25" ht="35.25" x14ac:dyDescent="0.25">
      <c r="B42" s="56"/>
      <c r="C42" s="165">
        <f>U40+1</f>
        <v>42065</v>
      </c>
      <c r="D42" s="166"/>
      <c r="E42" s="167"/>
      <c r="F42" s="168">
        <f>C42+1</f>
        <v>42066</v>
      </c>
      <c r="G42" s="169"/>
      <c r="H42" s="170"/>
      <c r="I42" s="168">
        <f>F42+1</f>
        <v>42067</v>
      </c>
      <c r="J42" s="169"/>
      <c r="K42" s="170"/>
      <c r="L42" s="168">
        <f>I42+1</f>
        <v>42068</v>
      </c>
      <c r="M42" s="169"/>
      <c r="N42" s="170"/>
      <c r="O42" s="168">
        <f>L42+1</f>
        <v>42069</v>
      </c>
      <c r="P42" s="169"/>
      <c r="Q42" s="170"/>
      <c r="R42" s="168">
        <f>O42+1</f>
        <v>42070</v>
      </c>
      <c r="S42" s="169"/>
      <c r="T42" s="170"/>
      <c r="U42" s="171">
        <f>R42+1</f>
        <v>42071</v>
      </c>
      <c r="V42" s="172"/>
      <c r="W42" s="173"/>
      <c r="X42" s="177"/>
      <c r="Y42" s="7"/>
    </row>
    <row r="43" spans="2:25" x14ac:dyDescent="0.25">
      <c r="B43" s="56"/>
      <c r="C43" s="174" t="str">
        <f>IF(MONTH($B$32)=MONTH(C42),VLOOKUP(C42,Anomastica!$A:$B,2,0),"  ")</f>
        <v xml:space="preserve">  </v>
      </c>
      <c r="D43" s="174"/>
      <c r="E43" s="174"/>
      <c r="F43" s="174" t="str">
        <f>IF(MONTH($B$32)=MONTH(F42),VLOOKUP(F42,Anomastica!$A:$B,2,0),"  ")</f>
        <v xml:space="preserve">  </v>
      </c>
      <c r="G43" s="174"/>
      <c r="H43" s="174"/>
      <c r="I43" s="174" t="str">
        <f>IF(MONTH($B$32)=MONTH(I42),VLOOKUP(I42,Anomastica!$A:$B,2,0),"  ")</f>
        <v xml:space="preserve">  </v>
      </c>
      <c r="J43" s="174"/>
      <c r="K43" s="174"/>
      <c r="L43" s="174" t="str">
        <f>IF(MONTH($B$32)=MONTH(L42),VLOOKUP(L42,Anomastica!$A:$B,2,0),"  ")</f>
        <v xml:space="preserve">  </v>
      </c>
      <c r="M43" s="174"/>
      <c r="N43" s="174"/>
      <c r="O43" s="174" t="str">
        <f>IF(MONTH($B$32)=MONTH(O42),VLOOKUP(O42,Anomastica!$A:$B,2,0),"  ")</f>
        <v xml:space="preserve">  </v>
      </c>
      <c r="P43" s="174"/>
      <c r="Q43" s="174"/>
      <c r="R43" s="174" t="str">
        <f>IF(MONTH($B$32)=MONTH(R42),VLOOKUP(R42,Anomastica!$A:$B,2,0),"  ")</f>
        <v xml:space="preserve">  </v>
      </c>
      <c r="S43" s="174"/>
      <c r="T43" s="174"/>
      <c r="U43" s="174" t="str">
        <f>IF(MONTH($B$32)=MONTH(U42),VLOOKUP(U42,Anomastica!$A:$B,2,0),"  ")</f>
        <v xml:space="preserve">  </v>
      </c>
      <c r="V43" s="174"/>
      <c r="W43" s="174"/>
      <c r="X43" s="177"/>
      <c r="Y43" s="7"/>
    </row>
    <row r="44" spans="2:25" x14ac:dyDescent="0.25">
      <c r="B44" s="56"/>
      <c r="C44" s="16"/>
      <c r="D44" s="153">
        <f>DATE(ANUAL,MES,1)</f>
        <v>42005</v>
      </c>
      <c r="E44" s="122"/>
      <c r="F44" s="122"/>
      <c r="G44" s="122"/>
      <c r="H44" s="122"/>
      <c r="I44" s="122"/>
      <c r="J44" s="154"/>
      <c r="K44" s="180"/>
      <c r="L44" s="156"/>
      <c r="M44" s="156"/>
      <c r="N44" s="156"/>
      <c r="O44" s="156"/>
      <c r="P44" s="153">
        <f>DATE(ANUAL,MES+2,1)</f>
        <v>42064</v>
      </c>
      <c r="Q44" s="122"/>
      <c r="R44" s="122"/>
      <c r="S44" s="122"/>
      <c r="T44" s="122"/>
      <c r="U44" s="122"/>
      <c r="V44" s="154"/>
      <c r="W44" s="160"/>
      <c r="X44" s="177"/>
      <c r="Y44" s="7"/>
    </row>
    <row r="45" spans="2:25" x14ac:dyDescent="0.25">
      <c r="B45" s="56"/>
      <c r="C45" s="17"/>
      <c r="D45" s="10" t="s">
        <v>8</v>
      </c>
      <c r="E45" s="10" t="s">
        <v>9</v>
      </c>
      <c r="F45" s="10" t="s">
        <v>10</v>
      </c>
      <c r="G45" s="10" t="s">
        <v>11</v>
      </c>
      <c r="H45" s="10" t="s">
        <v>12</v>
      </c>
      <c r="I45" s="10" t="s">
        <v>13</v>
      </c>
      <c r="J45" s="10" t="s">
        <v>14</v>
      </c>
      <c r="K45" s="121"/>
      <c r="L45" s="121"/>
      <c r="M45" s="121"/>
      <c r="N45" s="121"/>
      <c r="O45" s="121"/>
      <c r="P45" s="10" t="s">
        <v>8</v>
      </c>
      <c r="Q45" s="10" t="s">
        <v>9</v>
      </c>
      <c r="R45" s="10" t="s">
        <v>10</v>
      </c>
      <c r="S45" s="10" t="s">
        <v>11</v>
      </c>
      <c r="T45" s="10" t="s">
        <v>12</v>
      </c>
      <c r="U45" s="10" t="s">
        <v>13</v>
      </c>
      <c r="V45" s="10" t="s">
        <v>14</v>
      </c>
      <c r="W45" s="161"/>
      <c r="X45" s="177"/>
      <c r="Y45" s="7"/>
    </row>
    <row r="46" spans="2:25" x14ac:dyDescent="0.25">
      <c r="B46" s="56"/>
      <c r="C46" s="17"/>
      <c r="D46" s="12" t="str">
        <f t="array" ref="D46:J51">IF(MONTH(DATE(ANUAL,MES,1))&lt;&gt;MONTH(DATE(ANUAL,MES,1)-(WEEKDAY(DATE(ANUAL,MES,1),2)-1)+{0;1;2;3;4;5}*7+{1,2,3,4,5,6,7}-1),"",DATE(ANUAL,MES,1)-(WEEKDAY(DATE(ANUAL,MES,1),2)-1)+{0;1;2;3;4;5}*7+{1,2,3,4,5,6,7}-1)</f>
        <v/>
      </c>
      <c r="E46" s="12" t="str">
        <v/>
      </c>
      <c r="F46" s="12" t="str">
        <v/>
      </c>
      <c r="G46" s="12">
        <v>42005</v>
      </c>
      <c r="H46" s="12">
        <v>42006</v>
      </c>
      <c r="I46" s="12">
        <v>42007</v>
      </c>
      <c r="J46" s="13">
        <v>42008</v>
      </c>
      <c r="K46" s="121"/>
      <c r="L46" s="121"/>
      <c r="M46" s="121"/>
      <c r="N46" s="121"/>
      <c r="O46" s="121"/>
      <c r="P46" s="12" t="str">
        <f t="array" ref="P46:V51">IF(MONTH(DATE(ANUAL,MES+2,1))&lt;&gt;MONTH(DATE(ANUAL,MES+2,1)-(WEEKDAY(DATE(ANUAL,MES+2,1),2)-1)+{0;1;2;3;4;5}*7+{1,2,3,4,5,6,7}-1),"",DATE(ANUAL,MES+2,1)-(WEEKDAY(DATE(ANUAL,MES+2,1),2)-1)+{0;1;2;3;4;5}*7+{1,2,3,4,5,6,7}-1)</f>
        <v/>
      </c>
      <c r="Q46" s="12" t="str">
        <v/>
      </c>
      <c r="R46" s="12" t="str">
        <v/>
      </c>
      <c r="S46" s="12" t="str">
        <v/>
      </c>
      <c r="T46" s="12" t="str">
        <v/>
      </c>
      <c r="U46" s="12" t="str">
        <v/>
      </c>
      <c r="V46" s="13">
        <v>42064</v>
      </c>
      <c r="W46" s="161"/>
      <c r="X46" s="177"/>
      <c r="Y46" s="7"/>
    </row>
    <row r="47" spans="2:25" x14ac:dyDescent="0.25">
      <c r="B47" s="56"/>
      <c r="C47" s="17"/>
      <c r="D47" s="12">
        <v>42009</v>
      </c>
      <c r="E47" s="12">
        <v>42010</v>
      </c>
      <c r="F47" s="12">
        <v>42011</v>
      </c>
      <c r="G47" s="12">
        <v>42012</v>
      </c>
      <c r="H47" s="12">
        <v>42013</v>
      </c>
      <c r="I47" s="12">
        <v>42014</v>
      </c>
      <c r="J47" s="13">
        <v>42015</v>
      </c>
      <c r="K47" s="121"/>
      <c r="L47" s="121"/>
      <c r="M47" s="121"/>
      <c r="N47" s="121"/>
      <c r="O47" s="121"/>
      <c r="P47" s="12">
        <v>42065</v>
      </c>
      <c r="Q47" s="12">
        <v>42066</v>
      </c>
      <c r="R47" s="12">
        <v>42067</v>
      </c>
      <c r="S47" s="12">
        <v>42068</v>
      </c>
      <c r="T47" s="12">
        <v>42069</v>
      </c>
      <c r="U47" s="12">
        <v>42070</v>
      </c>
      <c r="V47" s="13">
        <v>42071</v>
      </c>
      <c r="W47" s="161"/>
      <c r="X47" s="177"/>
      <c r="Y47" s="7"/>
    </row>
    <row r="48" spans="2:25" x14ac:dyDescent="0.25">
      <c r="B48" s="56"/>
      <c r="C48" s="17"/>
      <c r="D48" s="12">
        <v>42016</v>
      </c>
      <c r="E48" s="12">
        <v>42017</v>
      </c>
      <c r="F48" s="12">
        <v>42018</v>
      </c>
      <c r="G48" s="12">
        <v>42019</v>
      </c>
      <c r="H48" s="12">
        <v>42020</v>
      </c>
      <c r="I48" s="12">
        <v>42021</v>
      </c>
      <c r="J48" s="13">
        <v>42022</v>
      </c>
      <c r="K48" s="121"/>
      <c r="L48" s="121"/>
      <c r="M48" s="121"/>
      <c r="N48" s="121"/>
      <c r="O48" s="121"/>
      <c r="P48" s="12">
        <v>42072</v>
      </c>
      <c r="Q48" s="12">
        <v>42073</v>
      </c>
      <c r="R48" s="12">
        <v>42074</v>
      </c>
      <c r="S48" s="12">
        <v>42075</v>
      </c>
      <c r="T48" s="12">
        <v>42076</v>
      </c>
      <c r="U48" s="12">
        <v>42077</v>
      </c>
      <c r="V48" s="13">
        <v>42078</v>
      </c>
      <c r="W48" s="161"/>
      <c r="X48" s="177"/>
      <c r="Y48" s="7"/>
    </row>
    <row r="49" spans="2:25" x14ac:dyDescent="0.25">
      <c r="B49" s="56"/>
      <c r="C49" s="17"/>
      <c r="D49" s="12">
        <v>42023</v>
      </c>
      <c r="E49" s="12">
        <v>42024</v>
      </c>
      <c r="F49" s="12">
        <v>42025</v>
      </c>
      <c r="G49" s="12">
        <v>42026</v>
      </c>
      <c r="H49" s="12">
        <v>42027</v>
      </c>
      <c r="I49" s="12">
        <v>42028</v>
      </c>
      <c r="J49" s="13">
        <v>42029</v>
      </c>
      <c r="K49" s="121"/>
      <c r="L49" s="121"/>
      <c r="M49" s="121"/>
      <c r="N49" s="121"/>
      <c r="O49" s="121"/>
      <c r="P49" s="12">
        <v>42079</v>
      </c>
      <c r="Q49" s="12">
        <v>42080</v>
      </c>
      <c r="R49" s="12">
        <v>42081</v>
      </c>
      <c r="S49" s="12">
        <v>42082</v>
      </c>
      <c r="T49" s="12">
        <v>42083</v>
      </c>
      <c r="U49" s="12">
        <v>42084</v>
      </c>
      <c r="V49" s="13">
        <v>42085</v>
      </c>
      <c r="W49" s="161"/>
      <c r="X49" s="177"/>
      <c r="Y49" s="7"/>
    </row>
    <row r="50" spans="2:25" x14ac:dyDescent="0.25">
      <c r="B50" s="56"/>
      <c r="C50" s="17"/>
      <c r="D50" s="12">
        <v>42030</v>
      </c>
      <c r="E50" s="12">
        <v>42031</v>
      </c>
      <c r="F50" s="12">
        <v>42032</v>
      </c>
      <c r="G50" s="12">
        <v>42033</v>
      </c>
      <c r="H50" s="12">
        <v>42034</v>
      </c>
      <c r="I50" s="12">
        <v>42035</v>
      </c>
      <c r="J50" s="13" t="str">
        <v/>
      </c>
      <c r="K50" s="121"/>
      <c r="L50" s="121"/>
      <c r="M50" s="121"/>
      <c r="N50" s="121"/>
      <c r="O50" s="121"/>
      <c r="P50" s="12">
        <v>42086</v>
      </c>
      <c r="Q50" s="12">
        <v>42087</v>
      </c>
      <c r="R50" s="12">
        <v>42088</v>
      </c>
      <c r="S50" s="12">
        <v>42089</v>
      </c>
      <c r="T50" s="12">
        <v>42090</v>
      </c>
      <c r="U50" s="12">
        <v>42091</v>
      </c>
      <c r="V50" s="13">
        <v>42092</v>
      </c>
      <c r="W50" s="161"/>
      <c r="X50" s="177"/>
      <c r="Y50" s="7"/>
    </row>
    <row r="51" spans="2:25" x14ac:dyDescent="0.25">
      <c r="B51" s="56"/>
      <c r="C51" s="17"/>
      <c r="D51" s="53" t="str">
        <v/>
      </c>
      <c r="E51" s="53" t="str">
        <v/>
      </c>
      <c r="F51" s="53" t="str">
        <v/>
      </c>
      <c r="G51" s="53" t="str">
        <v/>
      </c>
      <c r="H51" s="53" t="str">
        <v/>
      </c>
      <c r="I51" s="53" t="str">
        <v/>
      </c>
      <c r="J51" s="53" t="str">
        <v/>
      </c>
      <c r="K51" s="121"/>
      <c r="L51" s="121"/>
      <c r="M51" s="121"/>
      <c r="N51" s="121"/>
      <c r="O51" s="121"/>
      <c r="P51" s="53">
        <v>42093</v>
      </c>
      <c r="Q51" s="53">
        <v>42094</v>
      </c>
      <c r="R51" s="53" t="str">
        <v/>
      </c>
      <c r="S51" s="53" t="str">
        <v/>
      </c>
      <c r="T51" s="53" t="str">
        <v/>
      </c>
      <c r="U51" s="53" t="str">
        <v/>
      </c>
      <c r="V51" s="53" t="str">
        <v/>
      </c>
      <c r="W51" s="161"/>
      <c r="X51" s="177"/>
      <c r="Y51" s="7"/>
    </row>
    <row r="52" spans="2:25" x14ac:dyDescent="0.25">
      <c r="B52" s="56"/>
      <c r="C52" s="109"/>
      <c r="D52" s="110"/>
      <c r="E52" s="110"/>
      <c r="F52" s="110"/>
      <c r="G52" s="110"/>
      <c r="H52" s="110"/>
      <c r="I52" s="110"/>
      <c r="J52" s="110"/>
      <c r="K52" s="110"/>
      <c r="L52" s="110"/>
      <c r="M52" s="110"/>
      <c r="N52" s="110"/>
      <c r="O52" s="110"/>
      <c r="P52" s="110"/>
      <c r="Q52" s="110"/>
      <c r="R52" s="110"/>
      <c r="S52" s="110"/>
      <c r="T52" s="110"/>
      <c r="U52" s="110"/>
      <c r="V52" s="110"/>
      <c r="W52" s="110"/>
      <c r="X52" s="111"/>
    </row>
    <row r="53" spans="2:25" x14ac:dyDescent="0.25">
      <c r="B53" s="56"/>
      <c r="C53" s="112"/>
      <c r="D53" s="113"/>
      <c r="E53" s="113"/>
      <c r="F53" s="113"/>
      <c r="G53" s="113"/>
      <c r="H53" s="113"/>
      <c r="I53" s="113"/>
      <c r="J53" s="113"/>
      <c r="K53" s="113"/>
      <c r="L53" s="113"/>
      <c r="M53" s="113"/>
      <c r="N53" s="113"/>
      <c r="O53" s="113"/>
      <c r="P53" s="113"/>
      <c r="Q53" s="113"/>
      <c r="R53" s="113"/>
      <c r="S53" s="113"/>
      <c r="T53" s="113"/>
      <c r="U53" s="113"/>
      <c r="V53" s="113"/>
      <c r="W53" s="113"/>
      <c r="X53" s="114"/>
    </row>
    <row r="54" spans="2:25" x14ac:dyDescent="0.25">
      <c r="B54" s="56"/>
      <c r="C54" s="115"/>
      <c r="D54" s="115"/>
      <c r="E54" s="115"/>
      <c r="F54" s="115"/>
      <c r="G54" s="115"/>
      <c r="H54" s="115"/>
      <c r="I54" s="115"/>
      <c r="J54" s="115"/>
      <c r="K54" s="115"/>
      <c r="L54" s="115"/>
      <c r="M54" s="115"/>
      <c r="N54" s="115"/>
      <c r="O54" s="115"/>
      <c r="P54" s="115"/>
      <c r="Q54" s="115"/>
      <c r="R54" s="115"/>
      <c r="S54" s="115"/>
      <c r="T54" s="115"/>
      <c r="U54" s="115"/>
      <c r="V54" s="115"/>
      <c r="W54" s="115"/>
      <c r="X54" s="115"/>
    </row>
    <row r="55" spans="2:25" x14ac:dyDescent="0.25">
      <c r="B55" s="56"/>
      <c r="C55" s="115"/>
      <c r="D55" s="115"/>
      <c r="E55" s="115"/>
      <c r="F55" s="115"/>
      <c r="G55" s="115"/>
      <c r="H55" s="115"/>
      <c r="I55" s="115"/>
      <c r="J55" s="115"/>
      <c r="K55" s="115"/>
      <c r="L55" s="115"/>
      <c r="M55" s="115"/>
      <c r="N55" s="115"/>
      <c r="O55" s="115"/>
      <c r="P55" s="115"/>
      <c r="Q55" s="115"/>
      <c r="R55" s="115"/>
      <c r="S55" s="115"/>
      <c r="T55" s="115"/>
      <c r="U55" s="115"/>
      <c r="V55" s="115"/>
      <c r="W55" s="115"/>
      <c r="X55" s="115"/>
    </row>
    <row r="56" spans="2:25" x14ac:dyDescent="0.25">
      <c r="B56" s="56"/>
      <c r="C56" s="115"/>
      <c r="D56" s="115"/>
      <c r="E56" s="115"/>
      <c r="F56" s="115"/>
      <c r="G56" s="115"/>
      <c r="H56" s="115"/>
      <c r="I56" s="115"/>
      <c r="J56" s="115"/>
      <c r="K56" s="115"/>
      <c r="L56" s="115"/>
      <c r="M56" s="115"/>
      <c r="N56" s="115"/>
      <c r="O56" s="115"/>
      <c r="P56" s="115"/>
      <c r="Q56" s="115"/>
      <c r="R56" s="115"/>
      <c r="S56" s="115"/>
      <c r="T56" s="115"/>
      <c r="U56" s="115"/>
      <c r="V56" s="115"/>
      <c r="W56" s="115"/>
      <c r="X56" s="115"/>
    </row>
    <row r="57" spans="2:25" x14ac:dyDescent="0.25">
      <c r="B57" s="59"/>
      <c r="C57" s="115"/>
      <c r="D57" s="115"/>
      <c r="E57" s="115"/>
      <c r="F57" s="115"/>
      <c r="G57" s="115"/>
      <c r="H57" s="115"/>
      <c r="I57" s="115"/>
      <c r="J57" s="115"/>
      <c r="K57" s="115"/>
      <c r="L57" s="115"/>
      <c r="M57" s="115"/>
      <c r="N57" s="115"/>
      <c r="O57" s="115"/>
      <c r="P57" s="115"/>
      <c r="Q57" s="115"/>
      <c r="R57" s="115"/>
      <c r="S57" s="115"/>
      <c r="T57" s="115"/>
      <c r="U57" s="115"/>
      <c r="V57" s="115"/>
      <c r="W57" s="115"/>
      <c r="X57" s="115"/>
    </row>
    <row r="58" spans="2:25" ht="35.25" x14ac:dyDescent="0.5">
      <c r="B58" s="57"/>
      <c r="C58" s="148">
        <f>DATE(ANUAL,B61,1)</f>
        <v>42064</v>
      </c>
      <c r="D58" s="149"/>
      <c r="E58" s="149"/>
      <c r="F58" s="149"/>
      <c r="G58" s="149"/>
      <c r="H58" s="149"/>
      <c r="I58" s="149"/>
      <c r="J58" s="149"/>
      <c r="K58" s="149"/>
      <c r="L58" s="149"/>
      <c r="M58" s="149"/>
      <c r="N58" s="149"/>
      <c r="O58" s="149"/>
      <c r="P58" s="149"/>
      <c r="Q58" s="149"/>
      <c r="R58" s="149"/>
      <c r="S58" s="149"/>
      <c r="T58" s="149"/>
      <c r="U58" s="149"/>
      <c r="V58" s="149"/>
      <c r="W58" s="149"/>
      <c r="X58" s="4" t="s">
        <v>0</v>
      </c>
    </row>
    <row r="59" spans="2:25" x14ac:dyDescent="0.25">
      <c r="B59" s="3"/>
      <c r="C59" s="178" t="s">
        <v>1</v>
      </c>
      <c r="D59" s="179"/>
      <c r="E59" s="179"/>
      <c r="F59" s="179" t="s">
        <v>2</v>
      </c>
      <c r="G59" s="179"/>
      <c r="H59" s="179"/>
      <c r="I59" s="179" t="s">
        <v>3</v>
      </c>
      <c r="J59" s="179"/>
      <c r="K59" s="179"/>
      <c r="L59" s="179" t="s">
        <v>4</v>
      </c>
      <c r="M59" s="179"/>
      <c r="N59" s="179"/>
      <c r="O59" s="179" t="s">
        <v>5</v>
      </c>
      <c r="P59" s="179"/>
      <c r="Q59" s="179"/>
      <c r="R59" s="179" t="s">
        <v>6</v>
      </c>
      <c r="S59" s="179"/>
      <c r="T59" s="179"/>
      <c r="U59" s="175" t="s">
        <v>7</v>
      </c>
      <c r="V59" s="129"/>
      <c r="W59" s="129"/>
      <c r="X59" s="176"/>
    </row>
    <row r="60" spans="2:25" ht="35.25" x14ac:dyDescent="0.25">
      <c r="B60" s="3">
        <f>DATE(ANUAL,3,1)</f>
        <v>42064</v>
      </c>
      <c r="C60" s="181">
        <f>(B60-WEEKDAY(B60,3))</f>
        <v>42058</v>
      </c>
      <c r="D60" s="181"/>
      <c r="E60" s="181"/>
      <c r="F60" s="181">
        <f>C60+1</f>
        <v>42059</v>
      </c>
      <c r="G60" s="181"/>
      <c r="H60" s="181"/>
      <c r="I60" s="181">
        <f>F60+1</f>
        <v>42060</v>
      </c>
      <c r="J60" s="181"/>
      <c r="K60" s="181"/>
      <c r="L60" s="181">
        <f>I60+1</f>
        <v>42061</v>
      </c>
      <c r="M60" s="181"/>
      <c r="N60" s="181"/>
      <c r="O60" s="181">
        <f>L60+1</f>
        <v>42062</v>
      </c>
      <c r="P60" s="181"/>
      <c r="Q60" s="181"/>
      <c r="R60" s="181">
        <f>O60+1</f>
        <v>42063</v>
      </c>
      <c r="S60" s="181"/>
      <c r="T60" s="181"/>
      <c r="U60" s="183">
        <f>R60+1</f>
        <v>42064</v>
      </c>
      <c r="V60" s="184"/>
      <c r="W60" s="184"/>
      <c r="X60" s="177"/>
    </row>
    <row r="61" spans="2:25" x14ac:dyDescent="0.25">
      <c r="B61" s="3">
        <f>MONTH(B60)</f>
        <v>3</v>
      </c>
      <c r="C61" s="174" t="str">
        <f>IF(MONTH($B$60)=MONTH(C60),VLOOKUP(C60,Anomastica!$A:$B,2,0),"  ")</f>
        <v xml:space="preserve">  </v>
      </c>
      <c r="D61" s="174"/>
      <c r="E61" s="174"/>
      <c r="F61" s="174" t="str">
        <f>IF(MONTH($B$60)=MONTH(F60),VLOOKUP(F60,Anomastica!$A:$B,2,0),"  ")</f>
        <v xml:space="preserve">  </v>
      </c>
      <c r="G61" s="174"/>
      <c r="H61" s="174"/>
      <c r="I61" s="174" t="str">
        <f>IF(MONTH($B$60)=MONTH(I60),VLOOKUP(I60,Anomastica!$A:$B,2,0),"  ")</f>
        <v xml:space="preserve">  </v>
      </c>
      <c r="J61" s="174"/>
      <c r="K61" s="174"/>
      <c r="L61" s="174" t="str">
        <f>IF(MONTH($B$60)=MONTH(L60),VLOOKUP(L60,Anomastica!$A:$B,2,0),"  ")</f>
        <v xml:space="preserve">  </v>
      </c>
      <c r="M61" s="174"/>
      <c r="N61" s="174"/>
      <c r="O61" s="174" t="str">
        <f>IF(MONTH($B$60)=MONTH(O60),VLOOKUP(O60,Anomastica!$A:$B,2,0),"  ")</f>
        <v xml:space="preserve">  </v>
      </c>
      <c r="P61" s="174"/>
      <c r="Q61" s="174"/>
      <c r="R61" s="174" t="str">
        <f>IF(MONTH($B$60)=MONTH(R60),VLOOKUP(R60,Anomastica!$A:$B,2,0),"  ")</f>
        <v xml:space="preserve">  </v>
      </c>
      <c r="S61" s="174"/>
      <c r="T61" s="174"/>
      <c r="U61" s="174" t="str">
        <f>IF(MONTH($B$60)=MONTH(U60),VLOOKUP(U60,Anomastica!$A:$B,2,0),"  ")</f>
        <v>Rufino</v>
      </c>
      <c r="V61" s="174"/>
      <c r="W61" s="174"/>
      <c r="X61" s="177"/>
    </row>
    <row r="62" spans="2:25" ht="35.25" x14ac:dyDescent="0.25">
      <c r="B62" s="3"/>
      <c r="C62" s="181">
        <f>U60+1</f>
        <v>42065</v>
      </c>
      <c r="D62" s="181"/>
      <c r="E62" s="181"/>
      <c r="F62" s="181">
        <f>C62+1</f>
        <v>42066</v>
      </c>
      <c r="G62" s="181"/>
      <c r="H62" s="181"/>
      <c r="I62" s="181">
        <f>F62+1</f>
        <v>42067</v>
      </c>
      <c r="J62" s="181"/>
      <c r="K62" s="181"/>
      <c r="L62" s="181">
        <f>I62+1</f>
        <v>42068</v>
      </c>
      <c r="M62" s="181"/>
      <c r="N62" s="181"/>
      <c r="O62" s="181">
        <f>L62+1</f>
        <v>42069</v>
      </c>
      <c r="P62" s="181"/>
      <c r="Q62" s="181"/>
      <c r="R62" s="181">
        <f>O62+1</f>
        <v>42070</v>
      </c>
      <c r="S62" s="181"/>
      <c r="T62" s="181"/>
      <c r="U62" s="183">
        <f>R62+1</f>
        <v>42071</v>
      </c>
      <c r="V62" s="184"/>
      <c r="W62" s="184"/>
      <c r="X62" s="177"/>
    </row>
    <row r="63" spans="2:25" x14ac:dyDescent="0.25">
      <c r="B63" s="3"/>
      <c r="C63" s="185" t="str">
        <f>IF(MONTH($B$60)=MONTH(C62),VLOOKUP(C62,Anomastica!$A:$B,2,0),"  ")</f>
        <v>Lucio, Jenara</v>
      </c>
      <c r="D63" s="185"/>
      <c r="E63" s="185"/>
      <c r="F63" s="185" t="str">
        <f>IF(MONTH($B$60)=MONTH(F62),VLOOKUP(F62,Anomastica!$A:$B,2,0),"  ")</f>
        <v>Emeterio, Celedonio</v>
      </c>
      <c r="G63" s="185"/>
      <c r="H63" s="185"/>
      <c r="I63" s="185" t="str">
        <f>IF(MONTH($B$60)=MONTH(I62),VLOOKUP(I62,Anomastica!$A:$B,2,0),"  ")</f>
        <v>Casimiro</v>
      </c>
      <c r="J63" s="185"/>
      <c r="K63" s="185"/>
      <c r="L63" s="185" t="str">
        <f>IF(MONTH($B$60)=MONTH(L62),VLOOKUP(L62,Anomastica!$A:$B,2,0),"  ")</f>
        <v>Eusebio, Adrian</v>
      </c>
      <c r="M63" s="185"/>
      <c r="N63" s="185"/>
      <c r="O63" s="185" t="str">
        <f>IF(MONTH($B$60)=MONTH(O62),VLOOKUP(O62,Anomastica!$A:$B,2,0),"  ")</f>
        <v>Rosa, Olegario</v>
      </c>
      <c r="P63" s="185"/>
      <c r="Q63" s="185"/>
      <c r="R63" s="185" t="str">
        <f>IF(MONTH($B$60)=MONTH(R62),VLOOKUP(R62,Anomastica!$A:$B,2,0),"  ")</f>
        <v>Perpetua, Felicidad</v>
      </c>
      <c r="S63" s="185"/>
      <c r="T63" s="185"/>
      <c r="U63" s="185" t="str">
        <f>IF(MONTH($B$60)=MONTH(U62),VLOOKUP(U62,Anomastica!$A:$B,2,0),"  ")</f>
        <v>Filemón</v>
      </c>
      <c r="V63" s="185"/>
      <c r="W63" s="185"/>
      <c r="X63" s="177"/>
    </row>
    <row r="64" spans="2:25" ht="35.25" x14ac:dyDescent="0.25">
      <c r="B64" s="3"/>
      <c r="C64" s="181">
        <f>U62+1</f>
        <v>42072</v>
      </c>
      <c r="D64" s="181"/>
      <c r="E64" s="181"/>
      <c r="F64" s="181">
        <f>C64+1</f>
        <v>42073</v>
      </c>
      <c r="G64" s="181"/>
      <c r="H64" s="181"/>
      <c r="I64" s="181">
        <f>F64+1</f>
        <v>42074</v>
      </c>
      <c r="J64" s="181"/>
      <c r="K64" s="181"/>
      <c r="L64" s="181">
        <f>I64+1</f>
        <v>42075</v>
      </c>
      <c r="M64" s="181"/>
      <c r="N64" s="181"/>
      <c r="O64" s="181">
        <f>L64+1</f>
        <v>42076</v>
      </c>
      <c r="P64" s="181"/>
      <c r="Q64" s="181"/>
      <c r="R64" s="181">
        <f>O64+1</f>
        <v>42077</v>
      </c>
      <c r="S64" s="181"/>
      <c r="T64" s="181"/>
      <c r="U64" s="183">
        <f>R64+1</f>
        <v>42078</v>
      </c>
      <c r="V64" s="184"/>
      <c r="W64" s="184"/>
      <c r="X64" s="177"/>
    </row>
    <row r="65" spans="2:25" x14ac:dyDescent="0.25">
      <c r="B65" s="3"/>
      <c r="C65" s="185" t="str">
        <f>IF(MONTH($B$60)=MONTH(C64),VLOOKUP(C64,Anomastica!$A:$B,2,0),"  ")</f>
        <v>Benito, Francisca</v>
      </c>
      <c r="D65" s="185"/>
      <c r="E65" s="185"/>
      <c r="F65" s="185" t="str">
        <f>IF(MONTH($B$60)=MONTH(F64),VLOOKUP(F64,Anomastica!$A:$B,2,0),"  ")</f>
        <v>Aneto</v>
      </c>
      <c r="G65" s="185"/>
      <c r="H65" s="185"/>
      <c r="I65" s="185" t="str">
        <f>IF(MONTH($B$60)=MONTH(I64),VLOOKUP(I64,Anomastica!$A:$B,2,0),"  ")</f>
        <v>Çonstantino, Fermin</v>
      </c>
      <c r="J65" s="185"/>
      <c r="K65" s="185"/>
      <c r="L65" s="185" t="str">
        <f>IF(MONTH($B$60)=MONTH(L64),VLOOKUP(L64,Anomastica!$A:$B,2,0),"  ")</f>
        <v>Bernardo, Nicodermo</v>
      </c>
      <c r="M65" s="185"/>
      <c r="N65" s="185"/>
      <c r="O65" s="185" t="str">
        <f>IF(MONTH($B$60)=MONTH(O64),VLOOKUP(O64,Anomastica!$A:$B,2,0),"  ")</f>
        <v>Rodrigo, Salomón</v>
      </c>
      <c r="P65" s="185"/>
      <c r="Q65" s="185"/>
      <c r="R65" s="185" t="str">
        <f>IF(MONTH($B$60)=MONTH(R64),VLOOKUP(R64,Anomastica!$A:$B,2,0),"  ")</f>
        <v>Matilde</v>
      </c>
      <c r="S65" s="185"/>
      <c r="T65" s="185"/>
      <c r="U65" s="185" t="str">
        <f>IF(MONTH($B$60)=MONTH(U64),VLOOKUP(U64,Anomastica!$A:$B,2,0),"  ")</f>
        <v>Luisa</v>
      </c>
      <c r="V65" s="185"/>
      <c r="W65" s="185"/>
      <c r="X65" s="177"/>
    </row>
    <row r="66" spans="2:25" ht="35.25" x14ac:dyDescent="0.25">
      <c r="B66" s="3"/>
      <c r="C66" s="181">
        <f>U64+1</f>
        <v>42079</v>
      </c>
      <c r="D66" s="181"/>
      <c r="E66" s="181"/>
      <c r="F66" s="181">
        <f>C66+1</f>
        <v>42080</v>
      </c>
      <c r="G66" s="181"/>
      <c r="H66" s="181"/>
      <c r="I66" s="181">
        <f>F66+1</f>
        <v>42081</v>
      </c>
      <c r="J66" s="181"/>
      <c r="K66" s="181"/>
      <c r="L66" s="181">
        <f>I66+1</f>
        <v>42082</v>
      </c>
      <c r="M66" s="181"/>
      <c r="N66" s="181"/>
      <c r="O66" s="181">
        <f>L66+1</f>
        <v>42083</v>
      </c>
      <c r="P66" s="181"/>
      <c r="Q66" s="181"/>
      <c r="R66" s="181">
        <f>O66+1</f>
        <v>42084</v>
      </c>
      <c r="S66" s="181"/>
      <c r="T66" s="181"/>
      <c r="U66" s="183">
        <f>R66+1</f>
        <v>42085</v>
      </c>
      <c r="V66" s="184"/>
      <c r="W66" s="184"/>
      <c r="X66" s="177"/>
    </row>
    <row r="67" spans="2:25" x14ac:dyDescent="0.25">
      <c r="B67" s="3"/>
      <c r="C67" s="185" t="str">
        <f>IF(MONTH($B$60)=MONTH(C66),VLOOKUP(C66,Anomastica!$A:$B,2,0),"  ")</f>
        <v xml:space="preserve"> Eusebia, Agapito</v>
      </c>
      <c r="D67" s="185"/>
      <c r="E67" s="185"/>
      <c r="F67" s="185" t="str">
        <f>IF(MONTH($B$60)=MONTH(F66),VLOOKUP(F66,Anomastica!$A:$B,2,0),"  ")</f>
        <v>Patricio</v>
      </c>
      <c r="G67" s="185"/>
      <c r="H67" s="185"/>
      <c r="I67" s="185" t="str">
        <f>IF(MONTH($B$60)=MONTH(I66),VLOOKUP(I66,Anomastica!$A:$B,2,0),"  ")</f>
        <v>Cirilio</v>
      </c>
      <c r="J67" s="185"/>
      <c r="K67" s="185"/>
      <c r="L67" s="185" t="str">
        <f>IF(MONTH($B$60)=MONTH(L66),VLOOKUP(L66,Anomastica!$A:$B,2,0),"  ")</f>
        <v>José</v>
      </c>
      <c r="M67" s="185"/>
      <c r="N67" s="185"/>
      <c r="O67" s="185" t="str">
        <f>IF(MONTH($B$60)=MONTH(O66),VLOOKUP(O66,Anomastica!$A:$B,2,0),"  ")</f>
        <v>Ambrosio, Victor</v>
      </c>
      <c r="P67" s="185"/>
      <c r="Q67" s="185"/>
      <c r="R67" s="185" t="str">
        <f>IF(MONTH($B$60)=MONTH(R66),VLOOKUP(R66,Anomastica!$A:$B,2,0),"  ")</f>
        <v xml:space="preserve">Fabiola, </v>
      </c>
      <c r="S67" s="185"/>
      <c r="T67" s="185"/>
      <c r="U67" s="185" t="str">
        <f>IF(MONTH($B$60)=MONTH(U66),VLOOKUP(U66,Anomastica!$A:$B,2,0),"  ")</f>
        <v>Bienvenido</v>
      </c>
      <c r="V67" s="185"/>
      <c r="W67" s="185"/>
      <c r="X67" s="177"/>
    </row>
    <row r="68" spans="2:25" ht="35.25" x14ac:dyDescent="0.25">
      <c r="B68" s="3"/>
      <c r="C68" s="181">
        <f>U66+1</f>
        <v>42086</v>
      </c>
      <c r="D68" s="181"/>
      <c r="E68" s="181"/>
      <c r="F68" s="181">
        <f>C68+1</f>
        <v>42087</v>
      </c>
      <c r="G68" s="181"/>
      <c r="H68" s="181"/>
      <c r="I68" s="181">
        <f>F68+1</f>
        <v>42088</v>
      </c>
      <c r="J68" s="181"/>
      <c r="K68" s="181"/>
      <c r="L68" s="181">
        <f>I68+1</f>
        <v>42089</v>
      </c>
      <c r="M68" s="181"/>
      <c r="N68" s="181"/>
      <c r="O68" s="181">
        <f>L68+1</f>
        <v>42090</v>
      </c>
      <c r="P68" s="181"/>
      <c r="Q68" s="181"/>
      <c r="R68" s="181">
        <f>O68+1</f>
        <v>42091</v>
      </c>
      <c r="S68" s="181"/>
      <c r="T68" s="181"/>
      <c r="U68" s="183">
        <f>R68+1</f>
        <v>42092</v>
      </c>
      <c r="V68" s="184"/>
      <c r="W68" s="184"/>
      <c r="X68" s="177"/>
    </row>
    <row r="69" spans="2:25" x14ac:dyDescent="0.25">
      <c r="B69" s="3"/>
      <c r="C69" s="185" t="str">
        <f>IF(MONTH($B$60)=MONTH(C68),VLOOKUP(C68,Anomastica!$A:$B,2,0),"  ")</f>
        <v>Victoriano, Oriol</v>
      </c>
      <c r="D69" s="185"/>
      <c r="E69" s="185"/>
      <c r="F69" s="185" t="str">
        <f>IF(MONTH($B$60)=MONTH(F68),VLOOKUP(F68,Anomastica!$A:$B,2,0),"  ")</f>
        <v>Segundo, Berta</v>
      </c>
      <c r="G69" s="185"/>
      <c r="H69" s="185"/>
      <c r="I69" s="185" t="str">
        <f>IF(MONTH($B$60)=MONTH(I68),VLOOKUP(I68,Anomastica!$A:$B,2,0),"  ")</f>
        <v>Anunciación, Encarnación</v>
      </c>
      <c r="J69" s="185"/>
      <c r="K69" s="185"/>
      <c r="L69" s="185" t="str">
        <f>IF(MONTH($B$60)=MONTH(L68),VLOOKUP(L68,Anomastica!$A:$B,2,0),"  ")</f>
        <v>Braulio</v>
      </c>
      <c r="M69" s="185"/>
      <c r="N69" s="185"/>
      <c r="O69" s="185" t="str">
        <f>IF(MONTH($B$60)=MONTH(O68),VLOOKUP(O68,Anomastica!$A:$B,2,0),"  ")</f>
        <v>Agustina, Ruberto</v>
      </c>
      <c r="P69" s="185"/>
      <c r="Q69" s="185"/>
      <c r="R69" s="185" t="str">
        <f>IF(MONTH($B$60)=MONTH(R68),VLOOKUP(R68,Anomastica!$A:$B,2,0),"  ")</f>
        <v>Castor, Sixto</v>
      </c>
      <c r="S69" s="185"/>
      <c r="T69" s="185"/>
      <c r="U69" s="185" t="str">
        <f>IF(MONTH($B$60)=MONTH(U68),VLOOKUP(U68,Anomastica!$A:$B,2,0),"  ")</f>
        <v>Jonás, Segundo</v>
      </c>
      <c r="V69" s="185"/>
      <c r="W69" s="185"/>
      <c r="X69" s="177"/>
    </row>
    <row r="70" spans="2:25" ht="34.5" x14ac:dyDescent="0.25">
      <c r="B70" s="3"/>
      <c r="C70" s="189">
        <f>U68+1</f>
        <v>42093</v>
      </c>
      <c r="D70" s="189"/>
      <c r="E70" s="189"/>
      <c r="F70" s="189">
        <f>C70+1</f>
        <v>42094</v>
      </c>
      <c r="G70" s="189"/>
      <c r="H70" s="189"/>
      <c r="I70" s="189">
        <f>F70+1</f>
        <v>42095</v>
      </c>
      <c r="J70" s="189"/>
      <c r="K70" s="189"/>
      <c r="L70" s="189">
        <f>I70+1</f>
        <v>42096</v>
      </c>
      <c r="M70" s="189"/>
      <c r="N70" s="189"/>
      <c r="O70" s="189">
        <f>L70+1</f>
        <v>42097</v>
      </c>
      <c r="P70" s="189"/>
      <c r="Q70" s="189"/>
      <c r="R70" s="189">
        <f>O70+1</f>
        <v>42098</v>
      </c>
      <c r="S70" s="189"/>
      <c r="T70" s="189"/>
      <c r="U70" s="187">
        <f>R70+1</f>
        <v>42099</v>
      </c>
      <c r="V70" s="188"/>
      <c r="W70" s="188"/>
      <c r="X70" s="177"/>
    </row>
    <row r="71" spans="2:25" x14ac:dyDescent="0.25">
      <c r="B71" s="3"/>
      <c r="C71" s="185" t="str">
        <f>IF(MONTH($B$60)=MONTH(C70),VLOOKUP(C70,Anomastica!$A:$B,2,0),"  ")</f>
        <v>Régulo</v>
      </c>
      <c r="D71" s="185"/>
      <c r="E71" s="185"/>
      <c r="F71" s="185" t="str">
        <f>IF(MONTH($B$60)=MONTH(F70),VLOOKUP(F70,Anomastica!$A:$B,2,0),"  ")</f>
        <v>Benjamín, Cornelia</v>
      </c>
      <c r="G71" s="185"/>
      <c r="H71" s="185"/>
      <c r="I71" s="185" t="str">
        <f>IF(MONTH($B$60)=MONTH(I70),VLOOKUP(I70,Anomastica!$A:$B,2,0),"  ")</f>
        <v xml:space="preserve">  </v>
      </c>
      <c r="J71" s="185"/>
      <c r="K71" s="185"/>
      <c r="L71" s="185" t="str">
        <f>IF(MONTH($B$60)=MONTH(L70),VLOOKUP(L70,Anomastica!$A:$B,2,0),"  ")</f>
        <v xml:space="preserve">  </v>
      </c>
      <c r="M71" s="185"/>
      <c r="N71" s="185"/>
      <c r="O71" s="185" t="str">
        <f>IF(MONTH($B$60)=MONTH(O70),VLOOKUP(O70,Anomastica!$A:$B,2,0),"  ")</f>
        <v xml:space="preserve">  </v>
      </c>
      <c r="P71" s="185"/>
      <c r="Q71" s="185"/>
      <c r="R71" s="185" t="str">
        <f>IF(MONTH($B$60)=MONTH(R70),VLOOKUP(R70,Anomastica!$A:$B,2,0),"  ")</f>
        <v xml:space="preserve">  </v>
      </c>
      <c r="S71" s="185"/>
      <c r="T71" s="185"/>
      <c r="U71" s="185" t="str">
        <f>IF(MONTH($B$60)=MONTH(U70),VLOOKUP(U70,Anomastica!$A:$B,2,0),"  ")</f>
        <v xml:space="preserve">  </v>
      </c>
      <c r="V71" s="185"/>
      <c r="W71" s="185"/>
      <c r="X71" s="177"/>
    </row>
    <row r="72" spans="2:25" x14ac:dyDescent="0.25">
      <c r="B72" s="18"/>
      <c r="C72" s="16"/>
      <c r="D72" s="153">
        <f>DATE(ANUAL,MES+1,1)</f>
        <v>42036</v>
      </c>
      <c r="E72" s="122"/>
      <c r="F72" s="122"/>
      <c r="G72" s="122"/>
      <c r="H72" s="122"/>
      <c r="I72" s="122"/>
      <c r="J72" s="154"/>
      <c r="K72" s="180"/>
      <c r="L72" s="156"/>
      <c r="M72" s="156"/>
      <c r="N72" s="156"/>
      <c r="O72" s="156"/>
      <c r="P72" s="153">
        <f>DATE(ANUAL,MES+3,1)</f>
        <v>42095</v>
      </c>
      <c r="Q72" s="122"/>
      <c r="R72" s="122"/>
      <c r="S72" s="122"/>
      <c r="T72" s="122"/>
      <c r="U72" s="122"/>
      <c r="V72" s="154"/>
      <c r="W72" s="160"/>
      <c r="X72" s="177"/>
      <c r="Y72" s="19"/>
    </row>
    <row r="73" spans="2:25" x14ac:dyDescent="0.25">
      <c r="B73" s="18"/>
      <c r="C73" s="17"/>
      <c r="D73" s="10" t="s">
        <v>8</v>
      </c>
      <c r="E73" s="10" t="s">
        <v>9</v>
      </c>
      <c r="F73" s="10" t="s">
        <v>10</v>
      </c>
      <c r="G73" s="10" t="s">
        <v>11</v>
      </c>
      <c r="H73" s="10" t="s">
        <v>12</v>
      </c>
      <c r="I73" s="10" t="s">
        <v>13</v>
      </c>
      <c r="J73" s="10" t="s">
        <v>14</v>
      </c>
      <c r="K73" s="121"/>
      <c r="L73" s="121"/>
      <c r="M73" s="121"/>
      <c r="N73" s="121"/>
      <c r="O73" s="121"/>
      <c r="P73" s="10" t="s">
        <v>8</v>
      </c>
      <c r="Q73" s="10" t="s">
        <v>9</v>
      </c>
      <c r="R73" s="10" t="s">
        <v>10</v>
      </c>
      <c r="S73" s="10" t="s">
        <v>11</v>
      </c>
      <c r="T73" s="10" t="s">
        <v>12</v>
      </c>
      <c r="U73" s="10" t="s">
        <v>13</v>
      </c>
      <c r="V73" s="10" t="s">
        <v>14</v>
      </c>
      <c r="W73" s="161"/>
      <c r="X73" s="177"/>
      <c r="Y73" s="19"/>
    </row>
    <row r="74" spans="2:25" x14ac:dyDescent="0.25">
      <c r="B74" s="18"/>
      <c r="C74" s="17"/>
      <c r="D74" s="12" t="str">
        <f t="array" ref="D74:J79">IF(MONTH(DATE(ANUAL,MES+1,1))&lt;&gt;MONTH(DATE(ANUAL,MES+1,1)-(WEEKDAY(DATE(ANUAL,MES+1,1),2)-1)+{0;1;2;3;4;5}*7+{1,2,3,4,5,6,7}-1),"",DATE(ANUAL,MES+1,1)-(WEEKDAY(DATE(ANUAL,MES+1,1),2)-1)+{0;1;2;3;4;5}*7+{1,2,3,4,5,6,7}-1)</f>
        <v/>
      </c>
      <c r="E74" s="12" t="str">
        <v/>
      </c>
      <c r="F74" s="12" t="str">
        <v/>
      </c>
      <c r="G74" s="12" t="str">
        <v/>
      </c>
      <c r="H74" s="12" t="str">
        <v/>
      </c>
      <c r="I74" s="12" t="str">
        <v/>
      </c>
      <c r="J74" s="13">
        <v>42036</v>
      </c>
      <c r="K74" s="121"/>
      <c r="L74" s="121"/>
      <c r="M74" s="121"/>
      <c r="N74" s="121"/>
      <c r="O74" s="121"/>
      <c r="P74" s="12" t="str">
        <f t="array" ref="P74:V79">IF(MONTH(DATE(ANUAL,MES+3,1))&lt;&gt;MONTH(DATE(ANUAL,MES+3,1)-(WEEKDAY(DATE(ANUAL,MES+3,1),2)-1)+{0;1;2;3;4;5}*7+{1,2,3,4,5,6,7}-1),"",DATE(ANUAL,MES+3,1)-(WEEKDAY(DATE(ANUAL,MES+3,1),2)-1)+{0;1;2;3;4;5}*7+{1,2,3,4,5,6,7}-1)</f>
        <v/>
      </c>
      <c r="Q74" s="12" t="str">
        <v/>
      </c>
      <c r="R74" s="12">
        <v>42095</v>
      </c>
      <c r="S74" s="12">
        <v>42096</v>
      </c>
      <c r="T74" s="12">
        <v>42097</v>
      </c>
      <c r="U74" s="12">
        <v>42098</v>
      </c>
      <c r="V74" s="13">
        <v>42099</v>
      </c>
      <c r="W74" s="161"/>
      <c r="X74" s="177"/>
      <c r="Y74" s="19"/>
    </row>
    <row r="75" spans="2:25" x14ac:dyDescent="0.25">
      <c r="B75" s="18"/>
      <c r="C75" s="17"/>
      <c r="D75" s="12">
        <v>42037</v>
      </c>
      <c r="E75" s="12">
        <v>42038</v>
      </c>
      <c r="F75" s="12">
        <v>42039</v>
      </c>
      <c r="G75" s="12">
        <v>42040</v>
      </c>
      <c r="H75" s="12">
        <v>42041</v>
      </c>
      <c r="I75" s="12">
        <v>42042</v>
      </c>
      <c r="J75" s="13">
        <v>42043</v>
      </c>
      <c r="K75" s="121"/>
      <c r="L75" s="121"/>
      <c r="M75" s="121"/>
      <c r="N75" s="121"/>
      <c r="O75" s="121"/>
      <c r="P75" s="12">
        <v>42100</v>
      </c>
      <c r="Q75" s="12">
        <v>42101</v>
      </c>
      <c r="R75" s="12">
        <v>42102</v>
      </c>
      <c r="S75" s="12">
        <v>42103</v>
      </c>
      <c r="T75" s="12">
        <v>42104</v>
      </c>
      <c r="U75" s="12">
        <v>42105</v>
      </c>
      <c r="V75" s="13">
        <v>42106</v>
      </c>
      <c r="W75" s="161"/>
      <c r="X75" s="177"/>
      <c r="Y75" s="19"/>
    </row>
    <row r="76" spans="2:25" x14ac:dyDescent="0.25">
      <c r="B76" s="18"/>
      <c r="C76" s="17"/>
      <c r="D76" s="12">
        <v>42044</v>
      </c>
      <c r="E76" s="12">
        <v>42045</v>
      </c>
      <c r="F76" s="12">
        <v>42046</v>
      </c>
      <c r="G76" s="12">
        <v>42047</v>
      </c>
      <c r="H76" s="12">
        <v>42048</v>
      </c>
      <c r="I76" s="12">
        <v>42049</v>
      </c>
      <c r="J76" s="13">
        <v>42050</v>
      </c>
      <c r="K76" s="121"/>
      <c r="L76" s="121"/>
      <c r="M76" s="121"/>
      <c r="N76" s="121"/>
      <c r="O76" s="121"/>
      <c r="P76" s="12">
        <v>42107</v>
      </c>
      <c r="Q76" s="12">
        <v>42108</v>
      </c>
      <c r="R76" s="12">
        <v>42109</v>
      </c>
      <c r="S76" s="12">
        <v>42110</v>
      </c>
      <c r="T76" s="12">
        <v>42111</v>
      </c>
      <c r="U76" s="12">
        <v>42112</v>
      </c>
      <c r="V76" s="13">
        <v>42113</v>
      </c>
      <c r="W76" s="161"/>
      <c r="X76" s="177"/>
      <c r="Y76" s="19"/>
    </row>
    <row r="77" spans="2:25" x14ac:dyDescent="0.25">
      <c r="B77" s="18"/>
      <c r="C77" s="17"/>
      <c r="D77" s="12">
        <v>42051</v>
      </c>
      <c r="E77" s="12">
        <v>42052</v>
      </c>
      <c r="F77" s="12">
        <v>42053</v>
      </c>
      <c r="G77" s="12">
        <v>42054</v>
      </c>
      <c r="H77" s="12">
        <v>42055</v>
      </c>
      <c r="I77" s="12">
        <v>42056</v>
      </c>
      <c r="J77" s="13">
        <v>42057</v>
      </c>
      <c r="K77" s="121"/>
      <c r="L77" s="121"/>
      <c r="M77" s="121"/>
      <c r="N77" s="121"/>
      <c r="O77" s="121"/>
      <c r="P77" s="12">
        <v>42114</v>
      </c>
      <c r="Q77" s="12">
        <v>42115</v>
      </c>
      <c r="R77" s="12">
        <v>42116</v>
      </c>
      <c r="S77" s="12">
        <v>42117</v>
      </c>
      <c r="T77" s="12">
        <v>42118</v>
      </c>
      <c r="U77" s="12">
        <v>42119</v>
      </c>
      <c r="V77" s="13">
        <v>42120</v>
      </c>
      <c r="W77" s="161"/>
      <c r="X77" s="177"/>
      <c r="Y77" s="19"/>
    </row>
    <row r="78" spans="2:25" x14ac:dyDescent="0.25">
      <c r="B78" s="18"/>
      <c r="C78" s="17"/>
      <c r="D78" s="12">
        <v>42058</v>
      </c>
      <c r="E78" s="12">
        <v>42059</v>
      </c>
      <c r="F78" s="12">
        <v>42060</v>
      </c>
      <c r="G78" s="12">
        <v>42061</v>
      </c>
      <c r="H78" s="12">
        <v>42062</v>
      </c>
      <c r="I78" s="12">
        <v>42063</v>
      </c>
      <c r="J78" s="13" t="str">
        <v/>
      </c>
      <c r="K78" s="121"/>
      <c r="L78" s="121"/>
      <c r="M78" s="121"/>
      <c r="N78" s="121"/>
      <c r="O78" s="121"/>
      <c r="P78" s="12">
        <v>42121</v>
      </c>
      <c r="Q78" s="12">
        <v>42122</v>
      </c>
      <c r="R78" s="12">
        <v>42123</v>
      </c>
      <c r="S78" s="12">
        <v>42124</v>
      </c>
      <c r="T78" s="12" t="str">
        <v/>
      </c>
      <c r="U78" s="12" t="str">
        <v/>
      </c>
      <c r="V78" s="13" t="str">
        <v/>
      </c>
      <c r="W78" s="161"/>
      <c r="X78" s="177"/>
      <c r="Y78" s="19"/>
    </row>
    <row r="79" spans="2:25" x14ac:dyDescent="0.25">
      <c r="B79" s="18"/>
      <c r="C79" s="20"/>
      <c r="D79" s="12" t="str">
        <v/>
      </c>
      <c r="E79" s="12" t="str">
        <v/>
      </c>
      <c r="F79" s="12" t="str">
        <v/>
      </c>
      <c r="G79" s="12" t="str">
        <v/>
      </c>
      <c r="H79" s="12" t="str">
        <v/>
      </c>
      <c r="I79" s="12" t="str">
        <v/>
      </c>
      <c r="J79" s="12" t="str">
        <v/>
      </c>
      <c r="K79" s="120"/>
      <c r="L79" s="120"/>
      <c r="M79" s="120"/>
      <c r="N79" s="120"/>
      <c r="O79" s="120"/>
      <c r="P79" s="12" t="str">
        <v/>
      </c>
      <c r="Q79" s="12" t="str">
        <v/>
      </c>
      <c r="R79" s="12" t="str">
        <v/>
      </c>
      <c r="S79" s="12" t="str">
        <v/>
      </c>
      <c r="T79" s="12" t="str">
        <v/>
      </c>
      <c r="U79" s="12" t="str">
        <v/>
      </c>
      <c r="V79" s="12" t="str">
        <v/>
      </c>
      <c r="W79" s="186"/>
      <c r="X79" s="182"/>
      <c r="Y79" s="19"/>
    </row>
    <row r="80" spans="2:25" x14ac:dyDescent="0.25">
      <c r="B80" s="18"/>
      <c r="C80" s="109"/>
      <c r="D80" s="110"/>
      <c r="E80" s="110"/>
      <c r="F80" s="110"/>
      <c r="G80" s="110"/>
      <c r="H80" s="110"/>
      <c r="I80" s="110"/>
      <c r="J80" s="110"/>
      <c r="K80" s="110"/>
      <c r="L80" s="110"/>
      <c r="M80" s="110"/>
      <c r="N80" s="110"/>
      <c r="O80" s="110"/>
      <c r="P80" s="110"/>
      <c r="Q80" s="110"/>
      <c r="R80" s="110"/>
      <c r="S80" s="110"/>
      <c r="T80" s="110"/>
      <c r="U80" s="110"/>
      <c r="V80" s="110"/>
      <c r="W80" s="110"/>
      <c r="X80" s="111"/>
    </row>
    <row r="81" spans="2:24" x14ac:dyDescent="0.25">
      <c r="B81" s="18"/>
      <c r="C81" s="112"/>
      <c r="D81" s="113"/>
      <c r="E81" s="113"/>
      <c r="F81" s="113"/>
      <c r="G81" s="113"/>
      <c r="H81" s="113"/>
      <c r="I81" s="113"/>
      <c r="J81" s="113"/>
      <c r="K81" s="113"/>
      <c r="L81" s="113"/>
      <c r="M81" s="113"/>
      <c r="N81" s="113"/>
      <c r="O81" s="113"/>
      <c r="P81" s="113"/>
      <c r="Q81" s="113"/>
      <c r="R81" s="113"/>
      <c r="S81" s="113"/>
      <c r="T81" s="113"/>
      <c r="U81" s="113"/>
      <c r="V81" s="113"/>
      <c r="W81" s="113"/>
      <c r="X81" s="114"/>
    </row>
    <row r="82" spans="2:24" x14ac:dyDescent="0.25">
      <c r="B82" s="18"/>
      <c r="C82" s="109"/>
      <c r="D82" s="110"/>
      <c r="E82" s="110"/>
      <c r="F82" s="110"/>
      <c r="G82" s="110"/>
      <c r="H82" s="110"/>
      <c r="I82" s="110"/>
      <c r="J82" s="110"/>
      <c r="K82" s="110"/>
      <c r="L82" s="110"/>
      <c r="M82" s="110"/>
      <c r="N82" s="110"/>
      <c r="O82" s="110"/>
      <c r="P82" s="110"/>
      <c r="Q82" s="110"/>
      <c r="R82" s="110"/>
      <c r="S82" s="110"/>
      <c r="T82" s="110"/>
      <c r="U82" s="110"/>
      <c r="V82" s="110"/>
      <c r="W82" s="110"/>
      <c r="X82" s="111"/>
    </row>
    <row r="83" spans="2:24" x14ac:dyDescent="0.25">
      <c r="B83" s="18"/>
      <c r="C83" s="112"/>
      <c r="D83" s="113"/>
      <c r="E83" s="113"/>
      <c r="F83" s="113"/>
      <c r="G83" s="113"/>
      <c r="H83" s="113"/>
      <c r="I83" s="113"/>
      <c r="J83" s="113"/>
      <c r="K83" s="113"/>
      <c r="L83" s="113"/>
      <c r="M83" s="113"/>
      <c r="N83" s="113"/>
      <c r="O83" s="113"/>
      <c r="P83" s="113"/>
      <c r="Q83" s="113"/>
      <c r="R83" s="113"/>
      <c r="S83" s="113"/>
      <c r="T83" s="113"/>
      <c r="U83" s="113"/>
      <c r="V83" s="113"/>
      <c r="W83" s="113"/>
      <c r="X83" s="114"/>
    </row>
    <row r="84" spans="2:24" x14ac:dyDescent="0.25">
      <c r="B84" s="18"/>
      <c r="C84" s="109"/>
      <c r="D84" s="110"/>
      <c r="E84" s="110"/>
      <c r="F84" s="110"/>
      <c r="G84" s="110"/>
      <c r="H84" s="110"/>
      <c r="I84" s="110"/>
      <c r="J84" s="110"/>
      <c r="K84" s="110"/>
      <c r="L84" s="110"/>
      <c r="M84" s="110"/>
      <c r="N84" s="110"/>
      <c r="O84" s="110"/>
      <c r="P84" s="110"/>
      <c r="Q84" s="110"/>
      <c r="R84" s="110"/>
      <c r="S84" s="110"/>
      <c r="T84" s="110"/>
      <c r="U84" s="110"/>
      <c r="V84" s="110"/>
      <c r="W84" s="110"/>
      <c r="X84" s="111"/>
    </row>
    <row r="85" spans="2:24" x14ac:dyDescent="0.25">
      <c r="B85" s="60"/>
      <c r="C85" s="116"/>
      <c r="D85" s="117"/>
      <c r="E85" s="117"/>
      <c r="F85" s="117"/>
      <c r="G85" s="117"/>
      <c r="H85" s="117"/>
      <c r="I85" s="117"/>
      <c r="J85" s="117"/>
      <c r="K85" s="117"/>
      <c r="L85" s="117"/>
      <c r="M85" s="117"/>
      <c r="N85" s="117"/>
      <c r="O85" s="117"/>
      <c r="P85" s="117"/>
      <c r="Q85" s="117"/>
      <c r="R85" s="117"/>
      <c r="S85" s="117"/>
      <c r="T85" s="117"/>
      <c r="U85" s="117"/>
      <c r="V85" s="117"/>
      <c r="W85" s="117"/>
      <c r="X85" s="118"/>
    </row>
    <row r="86" spans="2:24" ht="35.25" x14ac:dyDescent="0.5">
      <c r="B86" s="57"/>
      <c r="C86" s="148">
        <f>DATE(ANUAL,B89,1)</f>
        <v>42095</v>
      </c>
      <c r="D86" s="149"/>
      <c r="E86" s="149"/>
      <c r="F86" s="149"/>
      <c r="G86" s="149"/>
      <c r="H86" s="149"/>
      <c r="I86" s="149"/>
      <c r="J86" s="149"/>
      <c r="K86" s="149"/>
      <c r="L86" s="149"/>
      <c r="M86" s="149"/>
      <c r="N86" s="149"/>
      <c r="O86" s="149"/>
      <c r="P86" s="149"/>
      <c r="Q86" s="149"/>
      <c r="R86" s="149"/>
      <c r="S86" s="149"/>
      <c r="T86" s="149"/>
      <c r="U86" s="149"/>
      <c r="V86" s="149"/>
      <c r="W86" s="150"/>
      <c r="X86" s="4" t="s">
        <v>0</v>
      </c>
    </row>
    <row r="87" spans="2:24" x14ac:dyDescent="0.25">
      <c r="B87" s="3"/>
      <c r="C87" s="128" t="s">
        <v>1</v>
      </c>
      <c r="D87" s="129"/>
      <c r="E87" s="190"/>
      <c r="F87" s="175" t="s">
        <v>2</v>
      </c>
      <c r="G87" s="129"/>
      <c r="H87" s="190"/>
      <c r="I87" s="175" t="s">
        <v>3</v>
      </c>
      <c r="J87" s="129"/>
      <c r="K87" s="190"/>
      <c r="L87" s="175" t="s">
        <v>4</v>
      </c>
      <c r="M87" s="129"/>
      <c r="N87" s="190"/>
      <c r="O87" s="175" t="s">
        <v>5</v>
      </c>
      <c r="P87" s="129"/>
      <c r="Q87" s="190"/>
      <c r="R87" s="175" t="s">
        <v>6</v>
      </c>
      <c r="S87" s="129"/>
      <c r="T87" s="190"/>
      <c r="U87" s="175" t="s">
        <v>7</v>
      </c>
      <c r="V87" s="129"/>
      <c r="W87" s="130"/>
      <c r="X87" s="176"/>
    </row>
    <row r="88" spans="2:24" ht="34.5" x14ac:dyDescent="0.25">
      <c r="B88" s="3">
        <f>DATE(ANUAL,4,1)</f>
        <v>42095</v>
      </c>
      <c r="C88" s="189">
        <f>(B88-WEEKDAY(B88,3))</f>
        <v>42093</v>
      </c>
      <c r="D88" s="189"/>
      <c r="E88" s="189"/>
      <c r="F88" s="189">
        <f>C88+1</f>
        <v>42094</v>
      </c>
      <c r="G88" s="189"/>
      <c r="H88" s="189"/>
      <c r="I88" s="189">
        <f>F88+1</f>
        <v>42095</v>
      </c>
      <c r="J88" s="189"/>
      <c r="K88" s="189"/>
      <c r="L88" s="189">
        <f>I88+1</f>
        <v>42096</v>
      </c>
      <c r="M88" s="189"/>
      <c r="N88" s="189"/>
      <c r="O88" s="189">
        <f>L88+1</f>
        <v>42097</v>
      </c>
      <c r="P88" s="189"/>
      <c r="Q88" s="189"/>
      <c r="R88" s="189">
        <f>O88+1</f>
        <v>42098</v>
      </c>
      <c r="S88" s="189"/>
      <c r="T88" s="189"/>
      <c r="U88" s="189">
        <f>R88+1</f>
        <v>42099</v>
      </c>
      <c r="V88" s="189"/>
      <c r="W88" s="189"/>
      <c r="X88" s="177"/>
    </row>
    <row r="89" spans="2:24" x14ac:dyDescent="0.25">
      <c r="B89" s="3">
        <f>MONTH(B88)</f>
        <v>4</v>
      </c>
      <c r="C89" s="174" t="str">
        <f>IF(MONTH($B$88)=MONTH(C88),VLOOKUP(C88,Anomastica!$A:$B,2,0),"  ")</f>
        <v xml:space="preserve">  </v>
      </c>
      <c r="D89" s="174"/>
      <c r="E89" s="174"/>
      <c r="F89" s="174" t="str">
        <f>IF(MONTH($B$88)=MONTH(F88),VLOOKUP(F88,Anomastica!$A:$B,2,0),"  ")</f>
        <v xml:space="preserve">  </v>
      </c>
      <c r="G89" s="174"/>
      <c r="H89" s="174"/>
      <c r="I89" s="174" t="str">
        <f>IF(MONTH($B$88)=MONTH(I88),VLOOKUP(I88,Anomastica!$A:$B,2,0),"  ")</f>
        <v>Venanzio, Hugo</v>
      </c>
      <c r="J89" s="174"/>
      <c r="K89" s="174"/>
      <c r="L89" s="174" t="str">
        <f>IF(MONTH($B$88)=MONTH(L88),VLOOKUP(L88,Anomastica!$A:$B,2,0),"  ")</f>
        <v>Francisco, Paula</v>
      </c>
      <c r="M89" s="174"/>
      <c r="N89" s="174"/>
      <c r="O89" s="174" t="str">
        <f>IF(MONTH($B$88)=MONTH(O88),VLOOKUP(O88,Anomastica!$A:$B,2,0),"  ")</f>
        <v>Pancracio, Ricardo</v>
      </c>
      <c r="P89" s="174"/>
      <c r="Q89" s="174"/>
      <c r="R89" s="174" t="str">
        <f>IF(MONTH($B$88)=MONTH(R88),VLOOKUP(R88,Anomastica!$A:$B,2,0),"  ")</f>
        <v>Ambrosio, Benito</v>
      </c>
      <c r="S89" s="174"/>
      <c r="T89" s="174"/>
      <c r="U89" s="174" t="str">
        <f>IF(MONTH($B$88)=MONTH(U88),VLOOKUP(U88,Anomastica!$A:$B,2,0),"  ")</f>
        <v>Vicente Ferrer</v>
      </c>
      <c r="V89" s="174"/>
      <c r="W89" s="174"/>
      <c r="X89" s="177"/>
    </row>
    <row r="90" spans="2:24" ht="35.25" x14ac:dyDescent="0.25">
      <c r="B90" s="3"/>
      <c r="C90" s="181">
        <f>U88+1</f>
        <v>42100</v>
      </c>
      <c r="D90" s="192"/>
      <c r="E90" s="192"/>
      <c r="F90" s="181">
        <f>C90+1</f>
        <v>42101</v>
      </c>
      <c r="G90" s="192"/>
      <c r="H90" s="192"/>
      <c r="I90" s="181">
        <f>F90+1</f>
        <v>42102</v>
      </c>
      <c r="J90" s="192"/>
      <c r="K90" s="192"/>
      <c r="L90" s="181">
        <f>I90+1</f>
        <v>42103</v>
      </c>
      <c r="M90" s="192"/>
      <c r="N90" s="192"/>
      <c r="O90" s="181">
        <f>L90+1</f>
        <v>42104</v>
      </c>
      <c r="P90" s="192"/>
      <c r="Q90" s="192"/>
      <c r="R90" s="181">
        <f>O90+1</f>
        <v>42105</v>
      </c>
      <c r="S90" s="192"/>
      <c r="T90" s="192"/>
      <c r="U90" s="191">
        <f>R90+1</f>
        <v>42106</v>
      </c>
      <c r="V90" s="191"/>
      <c r="W90" s="191"/>
      <c r="X90" s="177"/>
    </row>
    <row r="91" spans="2:24" x14ac:dyDescent="0.25">
      <c r="B91" s="3"/>
      <c r="C91" s="174" t="str">
        <f>IF(MONTH($B$88)=MONTH(C90),VLOOKUP(C90,Anomastica!$A:$B,2,0),"  ")</f>
        <v>Prudencio, Celestino</v>
      </c>
      <c r="D91" s="174"/>
      <c r="E91" s="174"/>
      <c r="F91" s="174" t="str">
        <f>IF(MONTH($B$88)=MONTH(F90),VLOOKUP(F90,Anomastica!$A:$B,2,0),"  ")</f>
        <v>Juan Bta, Cristian</v>
      </c>
      <c r="G91" s="174"/>
      <c r="H91" s="174"/>
      <c r="I91" s="174" t="str">
        <f>IF(MONTH($B$88)=MONTH(I90),VLOOKUP(I90,Anomastica!$A:$B,2,0),"  ")</f>
        <v>Dionisio, Amancio</v>
      </c>
      <c r="J91" s="174"/>
      <c r="K91" s="174"/>
      <c r="L91" s="174" t="str">
        <f>IF(MONTH($B$88)=MONTH(L90),VLOOKUP(L90,Anomastica!$A:$B,2,0),"  ")</f>
        <v xml:space="preserve">Demetrio, Casilda </v>
      </c>
      <c r="M91" s="174"/>
      <c r="N91" s="174"/>
      <c r="O91" s="174" t="str">
        <f>IF(MONTH($B$88)=MONTH(O90),VLOOKUP(O90,Anomastica!$A:$B,2,0),"  ")</f>
        <v>Ezequiel</v>
      </c>
      <c r="P91" s="174"/>
      <c r="Q91" s="174"/>
      <c r="R91" s="174" t="str">
        <f>IF(MONTH($B$88)=MONTH(R90),VLOOKUP(R90,Anomastica!$A:$B,2,0),"  ")</f>
        <v>Estanislao</v>
      </c>
      <c r="S91" s="174"/>
      <c r="T91" s="174"/>
      <c r="U91" s="174" t="str">
        <f>IF(MONTH($B$88)=MONTH(U90),VLOOKUP(U90,Anomastica!$A:$B,2,0),"  ")</f>
        <v>Constantino, Julio</v>
      </c>
      <c r="V91" s="174"/>
      <c r="W91" s="174"/>
      <c r="X91" s="177"/>
    </row>
    <row r="92" spans="2:24" ht="35.25" x14ac:dyDescent="0.25">
      <c r="B92" s="3"/>
      <c r="C92" s="181">
        <f>U90+1</f>
        <v>42107</v>
      </c>
      <c r="D92" s="192"/>
      <c r="E92" s="192"/>
      <c r="F92" s="181">
        <f>C92+1</f>
        <v>42108</v>
      </c>
      <c r="G92" s="192"/>
      <c r="H92" s="192"/>
      <c r="I92" s="181">
        <f>F92+1</f>
        <v>42109</v>
      </c>
      <c r="J92" s="192"/>
      <c r="K92" s="192"/>
      <c r="L92" s="181">
        <f>I92+1</f>
        <v>42110</v>
      </c>
      <c r="M92" s="192"/>
      <c r="N92" s="192"/>
      <c r="O92" s="181">
        <f>L92+1</f>
        <v>42111</v>
      </c>
      <c r="P92" s="192"/>
      <c r="Q92" s="192"/>
      <c r="R92" s="181">
        <f>O92+1</f>
        <v>42112</v>
      </c>
      <c r="S92" s="192"/>
      <c r="T92" s="192"/>
      <c r="U92" s="191">
        <f>R92+1</f>
        <v>42113</v>
      </c>
      <c r="V92" s="191"/>
      <c r="W92" s="191"/>
      <c r="X92" s="177"/>
    </row>
    <row r="93" spans="2:24" x14ac:dyDescent="0.25">
      <c r="B93" s="3"/>
      <c r="C93" s="174" t="str">
        <f>IF(MONTH($B$88)=MONTH(C92),VLOOKUP(C92,Anomastica!$A:$B,2,0),"  ")</f>
        <v>Hermenegildo</v>
      </c>
      <c r="D93" s="174"/>
      <c r="E93" s="174"/>
      <c r="F93" s="174" t="str">
        <f>IF(MONTH($B$88)=MONTH(F92),VLOOKUP(F92,Anomastica!$A:$B,2,0),"  ")</f>
        <v>Valeriano</v>
      </c>
      <c r="G93" s="174"/>
      <c r="H93" s="174"/>
      <c r="I93" s="174" t="str">
        <f>IF(MONTH($B$88)=MONTH(I92),VLOOKUP(I92,Anomastica!$A:$B,2,0),"  ")</f>
        <v>Anastasia</v>
      </c>
      <c r="J93" s="174"/>
      <c r="K93" s="174"/>
      <c r="L93" s="174" t="str">
        <f>IF(MONTH($B$88)=MONTH(L92),VLOOKUP(L92,Anomastica!$A:$B,2,0),"  ")</f>
        <v>Toribio, Bernardina</v>
      </c>
      <c r="M93" s="174"/>
      <c r="N93" s="174"/>
      <c r="O93" s="174" t="str">
        <f>IF(MONTH($B$88)=MONTH(O92),VLOOKUP(O92,Anomastica!$A:$B,2,0),"  ")</f>
        <v>Elias, Aniceto</v>
      </c>
      <c r="P93" s="174"/>
      <c r="Q93" s="174"/>
      <c r="R93" s="174" t="str">
        <f>IF(MONTH($B$88)=MONTH(R92),VLOOKUP(R92,Anomastica!$A:$B,2,0),"  ")</f>
        <v>Perfecto</v>
      </c>
      <c r="S93" s="174"/>
      <c r="T93" s="174"/>
      <c r="U93" s="174" t="str">
        <f>IF(MONTH($B$88)=MONTH(U92),VLOOKUP(U92,Anomastica!$A:$B,2,0),"  ")</f>
        <v>Hemogenes</v>
      </c>
      <c r="V93" s="174"/>
      <c r="W93" s="174"/>
      <c r="X93" s="177"/>
    </row>
    <row r="94" spans="2:24" ht="35.25" x14ac:dyDescent="0.25">
      <c r="B94" s="3"/>
      <c r="C94" s="181">
        <f>U92+1</f>
        <v>42114</v>
      </c>
      <c r="D94" s="192"/>
      <c r="E94" s="192"/>
      <c r="F94" s="181">
        <f>C94+1</f>
        <v>42115</v>
      </c>
      <c r="G94" s="192"/>
      <c r="H94" s="192"/>
      <c r="I94" s="181">
        <f>F94+1</f>
        <v>42116</v>
      </c>
      <c r="J94" s="192"/>
      <c r="K94" s="192"/>
      <c r="L94" s="181">
        <f>I94+1</f>
        <v>42117</v>
      </c>
      <c r="M94" s="192"/>
      <c r="N94" s="192"/>
      <c r="O94" s="181">
        <f>L94+1</f>
        <v>42118</v>
      </c>
      <c r="P94" s="192"/>
      <c r="Q94" s="192"/>
      <c r="R94" s="181">
        <f>O94+1</f>
        <v>42119</v>
      </c>
      <c r="S94" s="192"/>
      <c r="T94" s="192"/>
      <c r="U94" s="191">
        <f>R94+1</f>
        <v>42120</v>
      </c>
      <c r="V94" s="191"/>
      <c r="W94" s="191"/>
      <c r="X94" s="177"/>
    </row>
    <row r="95" spans="2:24" x14ac:dyDescent="0.25">
      <c r="B95" s="3"/>
      <c r="C95" s="174" t="str">
        <f>IF(MONTH($B$88)=MONTH(C94),VLOOKUP(C94,Anomastica!$A:$B,2,0),"  ")</f>
        <v>Teodoro</v>
      </c>
      <c r="D95" s="174"/>
      <c r="E95" s="174"/>
      <c r="F95" s="174" t="str">
        <f>IF(MONTH($B$88)=MONTH(F94),VLOOKUP(F94,Anomastica!$A:$B,2,0),"  ")</f>
        <v>Anselmo</v>
      </c>
      <c r="G95" s="174"/>
      <c r="H95" s="174"/>
      <c r="I95" s="174" t="str">
        <f>IF(MONTH($B$88)=MONTH(I94),VLOOKUP(I94,Anomastica!$A:$B,2,0),"  ")</f>
        <v>Lucio</v>
      </c>
      <c r="J95" s="174"/>
      <c r="K95" s="174"/>
      <c r="L95" s="174" t="str">
        <f>IF(MONTH($B$88)=MONTH(L94),VLOOKUP(L94,Anomastica!$A:$B,2,0),"  ")</f>
        <v>Jorge</v>
      </c>
      <c r="M95" s="174"/>
      <c r="N95" s="174"/>
      <c r="O95" s="174" t="str">
        <f>IF(MONTH($B$88)=MONTH(O94),VLOOKUP(O94,Anomastica!$A:$B,2,0),"  ")</f>
        <v>Fidel</v>
      </c>
      <c r="P95" s="174"/>
      <c r="Q95" s="174"/>
      <c r="R95" s="174" t="str">
        <f>IF(MONTH($B$88)=MONTH(R94),VLOOKUP(R94,Anomastica!$A:$B,2,0),"  ")</f>
        <v>Marcos</v>
      </c>
      <c r="S95" s="174"/>
      <c r="T95" s="174"/>
      <c r="U95" s="174" t="str">
        <f>IF(MONTH($B$88)=MONTH(U94),VLOOKUP(U94,Anomastica!$A:$B,2,0),"  ")</f>
        <v>Isidoro</v>
      </c>
      <c r="V95" s="174"/>
      <c r="W95" s="174"/>
      <c r="X95" s="177"/>
    </row>
    <row r="96" spans="2:24" ht="35.25" x14ac:dyDescent="0.25">
      <c r="B96" s="3"/>
      <c r="C96" s="181">
        <f>U94+1</f>
        <v>42121</v>
      </c>
      <c r="D96" s="192"/>
      <c r="E96" s="192"/>
      <c r="F96" s="181">
        <f>C96+1</f>
        <v>42122</v>
      </c>
      <c r="G96" s="192"/>
      <c r="H96" s="192"/>
      <c r="I96" s="181">
        <f>F96+1</f>
        <v>42123</v>
      </c>
      <c r="J96" s="192"/>
      <c r="K96" s="192"/>
      <c r="L96" s="181">
        <f>I96+1</f>
        <v>42124</v>
      </c>
      <c r="M96" s="192"/>
      <c r="N96" s="192"/>
      <c r="O96" s="181">
        <f>L96+1</f>
        <v>42125</v>
      </c>
      <c r="P96" s="192"/>
      <c r="Q96" s="192"/>
      <c r="R96" s="181">
        <f>O96+1</f>
        <v>42126</v>
      </c>
      <c r="S96" s="192"/>
      <c r="T96" s="192"/>
      <c r="U96" s="191">
        <f>R96+1</f>
        <v>42127</v>
      </c>
      <c r="V96" s="191"/>
      <c r="W96" s="191"/>
      <c r="X96" s="177"/>
    </row>
    <row r="97" spans="2:24" x14ac:dyDescent="0.25">
      <c r="B97" s="3"/>
      <c r="C97" s="174" t="str">
        <f>IF(MONTH($B$88)=MONTH(C96),VLOOKUP(C96,Anomastica!$A:$B,2,0),"  ")</f>
        <v>N.S.Montserrat</v>
      </c>
      <c r="D97" s="174"/>
      <c r="E97" s="174"/>
      <c r="F97" s="174" t="str">
        <f>IF(MONTH($B$88)=MONTH(F96),VLOOKUP(F96,Anomastica!$A:$B,2,0),"  ")</f>
        <v>Prudencio</v>
      </c>
      <c r="G97" s="174"/>
      <c r="H97" s="174"/>
      <c r="I97" s="174" t="str">
        <f>IF(MONTH($B$88)=MONTH(I96),VLOOKUP(I96,Anomastica!$A:$B,2,0),"  ")</f>
        <v>Catalina Siena</v>
      </c>
      <c r="J97" s="174"/>
      <c r="K97" s="174"/>
      <c r="L97" s="174" t="str">
        <f>IF(MONTH($B$88)=MONTH(L96),VLOOKUP(L96,Anomastica!$A:$B,2,0),"  ")</f>
        <v xml:space="preserve">Pío </v>
      </c>
      <c r="M97" s="174"/>
      <c r="N97" s="174"/>
      <c r="O97" s="174" t="str">
        <f>IF(MONTH($B$88)=MONTH(O96),VLOOKUP(O96,Anomastica!$A:$B,2,0),"  ")</f>
        <v xml:space="preserve">  </v>
      </c>
      <c r="P97" s="174"/>
      <c r="Q97" s="174"/>
      <c r="R97" s="174" t="str">
        <f>IF(MONTH($B$88)=MONTH(R96),VLOOKUP(R96,Anomastica!$A:$B,2,0),"  ")</f>
        <v xml:space="preserve">  </v>
      </c>
      <c r="S97" s="174"/>
      <c r="T97" s="174"/>
      <c r="U97" s="193" t="str">
        <f>IF(MONTH($B$88)=MONTH(U96),VLOOKUP(U96,Anomastica!$A:$B,2,0),"  ")</f>
        <v xml:space="preserve">  </v>
      </c>
      <c r="V97" s="193"/>
      <c r="W97" s="193"/>
      <c r="X97" s="177"/>
    </row>
    <row r="98" spans="2:24" ht="35.25" x14ac:dyDescent="0.25">
      <c r="B98" s="3"/>
      <c r="C98" s="181">
        <f>U96+1</f>
        <v>42128</v>
      </c>
      <c r="D98" s="192"/>
      <c r="E98" s="192"/>
      <c r="F98" s="181">
        <f>C98+1</f>
        <v>42129</v>
      </c>
      <c r="G98" s="192"/>
      <c r="H98" s="192"/>
      <c r="I98" s="181">
        <f>F98+1</f>
        <v>42130</v>
      </c>
      <c r="J98" s="192"/>
      <c r="K98" s="192"/>
      <c r="L98" s="181">
        <f>I98+1</f>
        <v>42131</v>
      </c>
      <c r="M98" s="192"/>
      <c r="N98" s="192"/>
      <c r="O98" s="181">
        <f>L98+1</f>
        <v>42132</v>
      </c>
      <c r="P98" s="192"/>
      <c r="Q98" s="192"/>
      <c r="R98" s="181">
        <f>O98+1</f>
        <v>42133</v>
      </c>
      <c r="S98" s="192"/>
      <c r="T98" s="192"/>
      <c r="U98" s="191">
        <f>R98+1</f>
        <v>42134</v>
      </c>
      <c r="V98" s="191"/>
      <c r="W98" s="191"/>
      <c r="X98" s="177"/>
    </row>
    <row r="99" spans="2:24" x14ac:dyDescent="0.25">
      <c r="B99" s="3"/>
      <c r="C99" s="174" t="str">
        <f>IF(MONTH($B$88)=MONTH(C98),VLOOKUP(C98,Anomastica!$A:$B,2,0),"  ")</f>
        <v xml:space="preserve">  </v>
      </c>
      <c r="D99" s="174"/>
      <c r="E99" s="174"/>
      <c r="F99" s="174" t="str">
        <f>IF(MONTH($B$88)=MONTH(F98),VLOOKUP(F98,Anomastica!$A:$B,2,0),"  ")</f>
        <v xml:space="preserve">  </v>
      </c>
      <c r="G99" s="174"/>
      <c r="H99" s="174"/>
      <c r="I99" s="174" t="str">
        <f>IF(MONTH($B$88)=MONTH(I98),VLOOKUP(I98,Anomastica!$A:$B,2,0),"  ")</f>
        <v xml:space="preserve">  </v>
      </c>
      <c r="J99" s="174"/>
      <c r="K99" s="174"/>
      <c r="L99" s="174" t="str">
        <f>IF(MONTH($B$88)=MONTH(L98),VLOOKUP(L98,Anomastica!$A:$B,2,0),"  ")</f>
        <v xml:space="preserve">  </v>
      </c>
      <c r="M99" s="174"/>
      <c r="N99" s="174"/>
      <c r="O99" s="174" t="str">
        <f>IF(MONTH($B$88)=MONTH(O98),VLOOKUP(O98,Anomastica!$A:$B,2,0),"  ")</f>
        <v xml:space="preserve">  </v>
      </c>
      <c r="P99" s="174"/>
      <c r="Q99" s="174"/>
      <c r="R99" s="174" t="str">
        <f>IF(MONTH($B$88)=MONTH(R98),VLOOKUP(R98,Anomastica!$A:$B,2,0),"  ")</f>
        <v xml:space="preserve">  </v>
      </c>
      <c r="S99" s="174"/>
      <c r="T99" s="174"/>
      <c r="U99" s="174" t="str">
        <f>IF(MONTH($B$88)=MONTH(U98),VLOOKUP(U98,Anomastica!$A:$B,2,0),"  ")</f>
        <v xml:space="preserve">  </v>
      </c>
      <c r="V99" s="174"/>
      <c r="W99" s="174"/>
      <c r="X99" s="177"/>
    </row>
    <row r="100" spans="2:24" x14ac:dyDescent="0.25">
      <c r="B100" s="3"/>
      <c r="C100" s="86"/>
      <c r="D100" s="194">
        <f>DATE(ANUAL,MES+2,1)</f>
        <v>42064</v>
      </c>
      <c r="E100" s="195"/>
      <c r="F100" s="195"/>
      <c r="G100" s="195"/>
      <c r="H100" s="195"/>
      <c r="I100" s="195"/>
      <c r="J100" s="195"/>
      <c r="K100" s="196"/>
      <c r="L100" s="195"/>
      <c r="M100" s="195"/>
      <c r="N100" s="195"/>
      <c r="O100" s="195"/>
      <c r="P100" s="194">
        <f>DATE(ANUAL,MES+4,1)</f>
        <v>42125</v>
      </c>
      <c r="Q100" s="195"/>
      <c r="R100" s="195"/>
      <c r="S100" s="195"/>
      <c r="T100" s="195"/>
      <c r="U100" s="195"/>
      <c r="V100" s="195"/>
      <c r="W100" s="197"/>
      <c r="X100" s="177"/>
    </row>
    <row r="101" spans="2:24" x14ac:dyDescent="0.25">
      <c r="B101" s="3"/>
      <c r="C101" s="87"/>
      <c r="D101" s="10" t="s">
        <v>8</v>
      </c>
      <c r="E101" s="10" t="s">
        <v>9</v>
      </c>
      <c r="F101" s="10" t="s">
        <v>10</v>
      </c>
      <c r="G101" s="10" t="s">
        <v>11</v>
      </c>
      <c r="H101" s="10" t="s">
        <v>12</v>
      </c>
      <c r="I101" s="10" t="s">
        <v>13</v>
      </c>
      <c r="J101" s="10" t="s">
        <v>14</v>
      </c>
      <c r="K101" s="195"/>
      <c r="L101" s="195"/>
      <c r="M101" s="195"/>
      <c r="N101" s="195"/>
      <c r="O101" s="195"/>
      <c r="P101" s="10" t="s">
        <v>8</v>
      </c>
      <c r="Q101" s="10" t="s">
        <v>9</v>
      </c>
      <c r="R101" s="10" t="s">
        <v>10</v>
      </c>
      <c r="S101" s="10" t="s">
        <v>11</v>
      </c>
      <c r="T101" s="10" t="s">
        <v>12</v>
      </c>
      <c r="U101" s="10" t="s">
        <v>13</v>
      </c>
      <c r="V101" s="10" t="s">
        <v>14</v>
      </c>
      <c r="W101" s="195"/>
      <c r="X101" s="177"/>
    </row>
    <row r="102" spans="2:24" x14ac:dyDescent="0.25">
      <c r="B102" s="3"/>
      <c r="C102" s="87"/>
      <c r="D102" s="12" t="str">
        <f t="array" ref="D102:J107">IF(MONTH(DATE(ANUAL,MES+2,1))&lt;&gt;MONTH(DATE(ANUAL,MES+2,1)-(WEEKDAY(DATE(ANUAL,MES+2,1),2)-1)+{0;1;2;3;4;5}*7+{1,2,3,4,5,6,7}-1),"",DATE(ANUAL,MES+2,1)-(WEEKDAY(DATE(ANUAL,MES+2,1),2)-1)+{0;1;2;3;4;5}*7+{1,2,3,4,5,6,7}-1)</f>
        <v/>
      </c>
      <c r="E102" s="12" t="str">
        <v/>
      </c>
      <c r="F102" s="12" t="str">
        <v/>
      </c>
      <c r="G102" s="12" t="str">
        <v/>
      </c>
      <c r="H102" s="12" t="str">
        <v/>
      </c>
      <c r="I102" s="12" t="str">
        <v/>
      </c>
      <c r="J102" s="13">
        <v>42064</v>
      </c>
      <c r="K102" s="195"/>
      <c r="L102" s="195"/>
      <c r="M102" s="195"/>
      <c r="N102" s="195"/>
      <c r="O102" s="195"/>
      <c r="P102" s="12" t="str">
        <f t="array" ref="P102:V107">IF(MONTH(DATE(ANUAL,MES+4,1))&lt;&gt;MONTH(DATE(ANUAL,MES+4,1)-(WEEKDAY(DATE(ANUAL,MES+4,1),2)-1)+{0;1;2;3;4;5}*7+{1,2,3,4,5,6,7}-1),"",DATE(ANUAL,MES+4,1)-(WEEKDAY(DATE(ANUAL,MES+4,1),2)-1)+{0;1;2;3;4;5}*7+{1,2,3,4,5,6,7}-1)</f>
        <v/>
      </c>
      <c r="Q102" s="12" t="str">
        <v/>
      </c>
      <c r="R102" s="12" t="str">
        <v/>
      </c>
      <c r="S102" s="12" t="str">
        <v/>
      </c>
      <c r="T102" s="12">
        <v>42125</v>
      </c>
      <c r="U102" s="12">
        <v>42126</v>
      </c>
      <c r="V102" s="13">
        <v>42127</v>
      </c>
      <c r="W102" s="195"/>
      <c r="X102" s="177"/>
    </row>
    <row r="103" spans="2:24" x14ac:dyDescent="0.25">
      <c r="B103" s="3"/>
      <c r="C103" s="87"/>
      <c r="D103" s="12">
        <v>42065</v>
      </c>
      <c r="E103" s="12">
        <v>42066</v>
      </c>
      <c r="F103" s="12">
        <v>42067</v>
      </c>
      <c r="G103" s="12">
        <v>42068</v>
      </c>
      <c r="H103" s="12">
        <v>42069</v>
      </c>
      <c r="I103" s="12">
        <v>42070</v>
      </c>
      <c r="J103" s="13">
        <v>42071</v>
      </c>
      <c r="K103" s="195"/>
      <c r="L103" s="195"/>
      <c r="M103" s="195"/>
      <c r="N103" s="195"/>
      <c r="O103" s="195"/>
      <c r="P103" s="12">
        <v>42128</v>
      </c>
      <c r="Q103" s="12">
        <v>42129</v>
      </c>
      <c r="R103" s="12">
        <v>42130</v>
      </c>
      <c r="S103" s="12">
        <v>42131</v>
      </c>
      <c r="T103" s="12">
        <v>42132</v>
      </c>
      <c r="U103" s="12">
        <v>42133</v>
      </c>
      <c r="V103" s="13">
        <v>42134</v>
      </c>
      <c r="W103" s="195"/>
      <c r="X103" s="177"/>
    </row>
    <row r="104" spans="2:24" x14ac:dyDescent="0.25">
      <c r="B104" s="3"/>
      <c r="C104" s="87"/>
      <c r="D104" s="12">
        <v>42072</v>
      </c>
      <c r="E104" s="12">
        <v>42073</v>
      </c>
      <c r="F104" s="12">
        <v>42074</v>
      </c>
      <c r="G104" s="12">
        <v>42075</v>
      </c>
      <c r="H104" s="12">
        <v>42076</v>
      </c>
      <c r="I104" s="12">
        <v>42077</v>
      </c>
      <c r="J104" s="13">
        <v>42078</v>
      </c>
      <c r="K104" s="195"/>
      <c r="L104" s="195"/>
      <c r="M104" s="195"/>
      <c r="N104" s="195"/>
      <c r="O104" s="195"/>
      <c r="P104" s="12">
        <v>42135</v>
      </c>
      <c r="Q104" s="12">
        <v>42136</v>
      </c>
      <c r="R104" s="12">
        <v>42137</v>
      </c>
      <c r="S104" s="12">
        <v>42138</v>
      </c>
      <c r="T104" s="12">
        <v>42139</v>
      </c>
      <c r="U104" s="12">
        <v>42140</v>
      </c>
      <c r="V104" s="13">
        <v>42141</v>
      </c>
      <c r="W104" s="195"/>
      <c r="X104" s="177"/>
    </row>
    <row r="105" spans="2:24" x14ac:dyDescent="0.25">
      <c r="B105" s="3"/>
      <c r="C105" s="87"/>
      <c r="D105" s="12">
        <v>42079</v>
      </c>
      <c r="E105" s="12">
        <v>42080</v>
      </c>
      <c r="F105" s="12">
        <v>42081</v>
      </c>
      <c r="G105" s="12">
        <v>42082</v>
      </c>
      <c r="H105" s="12">
        <v>42083</v>
      </c>
      <c r="I105" s="12">
        <v>42084</v>
      </c>
      <c r="J105" s="13">
        <v>42085</v>
      </c>
      <c r="K105" s="195"/>
      <c r="L105" s="195"/>
      <c r="M105" s="195"/>
      <c r="N105" s="195"/>
      <c r="O105" s="195"/>
      <c r="P105" s="12">
        <v>42142</v>
      </c>
      <c r="Q105" s="12">
        <v>42143</v>
      </c>
      <c r="R105" s="12">
        <v>42144</v>
      </c>
      <c r="S105" s="12">
        <v>42145</v>
      </c>
      <c r="T105" s="12">
        <v>42146</v>
      </c>
      <c r="U105" s="12">
        <v>42147</v>
      </c>
      <c r="V105" s="13">
        <v>42148</v>
      </c>
      <c r="W105" s="195"/>
      <c r="X105" s="177"/>
    </row>
    <row r="106" spans="2:24" x14ac:dyDescent="0.25">
      <c r="B106" s="3"/>
      <c r="C106" s="87"/>
      <c r="D106" s="12">
        <v>42086</v>
      </c>
      <c r="E106" s="12">
        <v>42087</v>
      </c>
      <c r="F106" s="12">
        <v>42088</v>
      </c>
      <c r="G106" s="12">
        <v>42089</v>
      </c>
      <c r="H106" s="12">
        <v>42090</v>
      </c>
      <c r="I106" s="12">
        <v>42091</v>
      </c>
      <c r="J106" s="13">
        <v>42092</v>
      </c>
      <c r="K106" s="195"/>
      <c r="L106" s="195"/>
      <c r="M106" s="195"/>
      <c r="N106" s="195"/>
      <c r="O106" s="195"/>
      <c r="P106" s="12">
        <v>42149</v>
      </c>
      <c r="Q106" s="12">
        <v>42150</v>
      </c>
      <c r="R106" s="12">
        <v>42151</v>
      </c>
      <c r="S106" s="12">
        <v>42152</v>
      </c>
      <c r="T106" s="12">
        <v>42153</v>
      </c>
      <c r="U106" s="12">
        <v>42154</v>
      </c>
      <c r="V106" s="13">
        <v>42155</v>
      </c>
      <c r="W106" s="195"/>
      <c r="X106" s="177"/>
    </row>
    <row r="107" spans="2:24" x14ac:dyDescent="0.25">
      <c r="B107" s="3"/>
      <c r="C107" s="88"/>
      <c r="D107" s="12">
        <v>42093</v>
      </c>
      <c r="E107" s="12">
        <v>42094</v>
      </c>
      <c r="F107" s="12" t="str">
        <v/>
      </c>
      <c r="G107" s="12" t="str">
        <v/>
      </c>
      <c r="H107" s="12" t="str">
        <v/>
      </c>
      <c r="I107" s="12" t="str">
        <v/>
      </c>
      <c r="J107" s="12" t="str">
        <v/>
      </c>
      <c r="K107" s="195"/>
      <c r="L107" s="195"/>
      <c r="M107" s="195"/>
      <c r="N107" s="195"/>
      <c r="O107" s="195"/>
      <c r="P107" s="12" t="str">
        <v/>
      </c>
      <c r="Q107" s="12" t="str">
        <v/>
      </c>
      <c r="R107" s="12" t="str">
        <v/>
      </c>
      <c r="S107" s="12" t="str">
        <v/>
      </c>
      <c r="T107" s="12" t="str">
        <v/>
      </c>
      <c r="U107" s="12" t="str">
        <v/>
      </c>
      <c r="V107" s="12" t="str">
        <v/>
      </c>
      <c r="W107" s="195"/>
      <c r="X107" s="182"/>
    </row>
    <row r="108" spans="2:24" x14ac:dyDescent="0.25">
      <c r="B108" s="55"/>
      <c r="C108" s="109"/>
      <c r="D108" s="110"/>
      <c r="E108" s="110"/>
      <c r="F108" s="110"/>
      <c r="G108" s="110"/>
      <c r="H108" s="110"/>
      <c r="I108" s="110"/>
      <c r="J108" s="110"/>
      <c r="K108" s="110"/>
      <c r="L108" s="110"/>
      <c r="M108" s="110"/>
      <c r="N108" s="110"/>
      <c r="O108" s="110"/>
      <c r="P108" s="110"/>
      <c r="Q108" s="110"/>
      <c r="R108" s="110"/>
      <c r="S108" s="110"/>
      <c r="T108" s="110"/>
      <c r="U108" s="110"/>
      <c r="V108" s="110"/>
      <c r="W108" s="110"/>
      <c r="X108" s="111"/>
    </row>
    <row r="109" spans="2:24" x14ac:dyDescent="0.25">
      <c r="B109" s="55"/>
      <c r="C109" s="116"/>
      <c r="D109" s="117"/>
      <c r="E109" s="117"/>
      <c r="F109" s="117"/>
      <c r="G109" s="117"/>
      <c r="H109" s="117"/>
      <c r="I109" s="117"/>
      <c r="J109" s="117"/>
      <c r="K109" s="117"/>
      <c r="L109" s="117"/>
      <c r="M109" s="117"/>
      <c r="N109" s="117"/>
      <c r="O109" s="117"/>
      <c r="P109" s="117"/>
      <c r="Q109" s="117"/>
      <c r="R109" s="117"/>
      <c r="S109" s="117"/>
      <c r="T109" s="117"/>
      <c r="U109" s="117"/>
      <c r="V109" s="117"/>
      <c r="W109" s="117"/>
      <c r="X109" s="118"/>
    </row>
    <row r="110" spans="2:24" x14ac:dyDescent="0.25">
      <c r="B110" s="55"/>
      <c r="C110" s="109"/>
      <c r="D110" s="110"/>
      <c r="E110" s="110"/>
      <c r="F110" s="110"/>
      <c r="G110" s="110"/>
      <c r="H110" s="110"/>
      <c r="I110" s="110"/>
      <c r="J110" s="110"/>
      <c r="K110" s="110"/>
      <c r="L110" s="110"/>
      <c r="M110" s="110"/>
      <c r="N110" s="110"/>
      <c r="O110" s="110"/>
      <c r="P110" s="110"/>
      <c r="Q110" s="110"/>
      <c r="R110" s="110"/>
      <c r="S110" s="110"/>
      <c r="T110" s="110"/>
      <c r="U110" s="110"/>
      <c r="V110" s="110"/>
      <c r="W110" s="110"/>
      <c r="X110" s="111"/>
    </row>
    <row r="111" spans="2:24" x14ac:dyDescent="0.25">
      <c r="B111" s="55"/>
      <c r="C111" s="116"/>
      <c r="D111" s="117"/>
      <c r="E111" s="117"/>
      <c r="F111" s="117"/>
      <c r="G111" s="117"/>
      <c r="H111" s="117"/>
      <c r="I111" s="117"/>
      <c r="J111" s="117"/>
      <c r="K111" s="117"/>
      <c r="L111" s="117"/>
      <c r="M111" s="117"/>
      <c r="N111" s="117"/>
      <c r="O111" s="117"/>
      <c r="P111" s="117"/>
      <c r="Q111" s="117"/>
      <c r="R111" s="117"/>
      <c r="S111" s="117"/>
      <c r="T111" s="117"/>
      <c r="U111" s="117"/>
      <c r="V111" s="117"/>
      <c r="W111" s="117"/>
      <c r="X111" s="118"/>
    </row>
    <row r="112" spans="2:24" x14ac:dyDescent="0.25">
      <c r="B112" s="55"/>
      <c r="C112" s="109"/>
      <c r="D112" s="110"/>
      <c r="E112" s="110"/>
      <c r="F112" s="110"/>
      <c r="G112" s="110"/>
      <c r="H112" s="110"/>
      <c r="I112" s="110"/>
      <c r="J112" s="110"/>
      <c r="K112" s="110"/>
      <c r="L112" s="110"/>
      <c r="M112" s="110"/>
      <c r="N112" s="110"/>
      <c r="O112" s="110"/>
      <c r="P112" s="110"/>
      <c r="Q112" s="110"/>
      <c r="R112" s="110"/>
      <c r="S112" s="110"/>
      <c r="T112" s="110"/>
      <c r="U112" s="110"/>
      <c r="V112" s="110"/>
      <c r="W112" s="110"/>
      <c r="X112" s="111"/>
    </row>
    <row r="113" spans="1:26" x14ac:dyDescent="0.25">
      <c r="B113" s="62"/>
      <c r="C113" s="116"/>
      <c r="D113" s="117"/>
      <c r="E113" s="117"/>
      <c r="F113" s="117"/>
      <c r="G113" s="117"/>
      <c r="H113" s="117"/>
      <c r="I113" s="117"/>
      <c r="J113" s="117"/>
      <c r="K113" s="117"/>
      <c r="L113" s="117"/>
      <c r="M113" s="117"/>
      <c r="N113" s="117"/>
      <c r="O113" s="117"/>
      <c r="P113" s="117"/>
      <c r="Q113" s="117"/>
      <c r="R113" s="117"/>
      <c r="S113" s="117"/>
      <c r="T113" s="117"/>
      <c r="U113" s="117"/>
      <c r="V113" s="117"/>
      <c r="W113" s="117"/>
      <c r="X113" s="118"/>
    </row>
    <row r="114" spans="1:26" ht="35.25" x14ac:dyDescent="0.5">
      <c r="B114" s="57"/>
      <c r="C114" s="148">
        <f>DATE(ANUAL,B117,1)</f>
        <v>42125</v>
      </c>
      <c r="D114" s="149"/>
      <c r="E114" s="149"/>
      <c r="F114" s="149"/>
      <c r="G114" s="149"/>
      <c r="H114" s="149"/>
      <c r="I114" s="149"/>
      <c r="J114" s="149"/>
      <c r="K114" s="149"/>
      <c r="L114" s="149"/>
      <c r="M114" s="149"/>
      <c r="N114" s="149"/>
      <c r="O114" s="149"/>
      <c r="P114" s="149"/>
      <c r="Q114" s="149"/>
      <c r="R114" s="149"/>
      <c r="S114" s="149"/>
      <c r="T114" s="149"/>
      <c r="U114" s="149"/>
      <c r="V114" s="149"/>
      <c r="W114" s="149"/>
      <c r="X114" s="21" t="s">
        <v>0</v>
      </c>
    </row>
    <row r="115" spans="1:26" ht="15" customHeight="1" x14ac:dyDescent="0.25">
      <c r="B115" s="3"/>
      <c r="C115" s="128" t="s">
        <v>1</v>
      </c>
      <c r="D115" s="129"/>
      <c r="E115" s="190"/>
      <c r="F115" s="175" t="s">
        <v>2</v>
      </c>
      <c r="G115" s="129"/>
      <c r="H115" s="190"/>
      <c r="I115" s="175" t="s">
        <v>3</v>
      </c>
      <c r="J115" s="129"/>
      <c r="K115" s="190"/>
      <c r="L115" s="175" t="s">
        <v>4</v>
      </c>
      <c r="M115" s="129"/>
      <c r="N115" s="190"/>
      <c r="O115" s="175" t="s">
        <v>5</v>
      </c>
      <c r="P115" s="129"/>
      <c r="Q115" s="190"/>
      <c r="R115" s="175" t="s">
        <v>6</v>
      </c>
      <c r="S115" s="129"/>
      <c r="T115" s="190"/>
      <c r="U115" s="198" t="s">
        <v>7</v>
      </c>
      <c r="V115" s="199"/>
      <c r="W115" s="200"/>
      <c r="X115" s="201"/>
      <c r="Z115" s="22"/>
    </row>
    <row r="116" spans="1:26" ht="35.25" x14ac:dyDescent="0.25">
      <c r="A116" s="22"/>
      <c r="B116" s="23">
        <f>DATE(ANUAL,5,1)</f>
        <v>42125</v>
      </c>
      <c r="C116" s="165">
        <f>(B116-WEEKDAY(B116,3))</f>
        <v>42121</v>
      </c>
      <c r="D116" s="166"/>
      <c r="E116" s="167"/>
      <c r="F116" s="165">
        <f>C116+1</f>
        <v>42122</v>
      </c>
      <c r="G116" s="166"/>
      <c r="H116" s="167"/>
      <c r="I116" s="165">
        <f>F116+1</f>
        <v>42123</v>
      </c>
      <c r="J116" s="166"/>
      <c r="K116" s="167"/>
      <c r="L116" s="165">
        <f>I116+1</f>
        <v>42124</v>
      </c>
      <c r="M116" s="166"/>
      <c r="N116" s="167"/>
      <c r="O116" s="165">
        <f>L116+1</f>
        <v>42125</v>
      </c>
      <c r="P116" s="166"/>
      <c r="Q116" s="167"/>
      <c r="R116" s="165">
        <f>O116+1</f>
        <v>42126</v>
      </c>
      <c r="S116" s="166"/>
      <c r="T116" s="167"/>
      <c r="U116" s="202">
        <f>R116+1</f>
        <v>42127</v>
      </c>
      <c r="V116" s="203"/>
      <c r="W116" s="203"/>
      <c r="X116" s="177"/>
      <c r="Y116" s="24"/>
      <c r="Z116" s="25"/>
    </row>
    <row r="117" spans="1:26" ht="15" customHeight="1" x14ac:dyDescent="0.25">
      <c r="A117" s="25"/>
      <c r="B117" s="26">
        <f>MONTH(B116)</f>
        <v>5</v>
      </c>
      <c r="C117" s="162" t="str">
        <f>IF(MONTH($B$116)=MONTH(C116),VLOOKUP(C116,Anomastica!$A:$B,2,0),"  ")</f>
        <v xml:space="preserve">  </v>
      </c>
      <c r="D117" s="163"/>
      <c r="E117" s="164"/>
      <c r="F117" s="162" t="str">
        <f>IF(MONTH($B$116)=MONTH(F116),VLOOKUP(F116,Anomastica!$A:$B,2,0),"  ")</f>
        <v xml:space="preserve">  </v>
      </c>
      <c r="G117" s="163"/>
      <c r="H117" s="164"/>
      <c r="I117" s="162" t="str">
        <f>IF(MONTH($B$116)=MONTH(I116),VLOOKUP(I116,Anomastica!$A:$B,2,0),"  ")</f>
        <v xml:space="preserve">  </v>
      </c>
      <c r="J117" s="163"/>
      <c r="K117" s="164"/>
      <c r="L117" s="162" t="str">
        <f>IF(MONTH($B$116)=MONTH(L116),VLOOKUP(L116,Anomastica!$A:$B,2,0),"  ")</f>
        <v xml:space="preserve">  </v>
      </c>
      <c r="M117" s="163"/>
      <c r="N117" s="164"/>
      <c r="O117" s="162" t="str">
        <f>IF(MONTH($B$116)=MONTH(O116),VLOOKUP(O116,Anomastica!$A:$B,2,0),"  ")</f>
        <v>José Obrero</v>
      </c>
      <c r="P117" s="163"/>
      <c r="Q117" s="164"/>
      <c r="R117" s="162" t="str">
        <f>IF(MONTH($B$116)=MONTH(R116),VLOOKUP(R116,Anomastica!$A:$B,2,0),"  ")</f>
        <v>Araceli, Atanasio</v>
      </c>
      <c r="S117" s="163"/>
      <c r="T117" s="164"/>
      <c r="U117" s="162" t="str">
        <f>IF(MONTH($B$116)=MONTH(U116),VLOOKUP(U116,Anomastica!$A:$B,2,0),"  ")</f>
        <v>Felipe,</v>
      </c>
      <c r="V117" s="163"/>
      <c r="W117" s="163"/>
      <c r="X117" s="177"/>
      <c r="Y117" s="27"/>
      <c r="Z117" s="22"/>
    </row>
    <row r="118" spans="1:26" ht="35.25" x14ac:dyDescent="0.25">
      <c r="A118" s="22"/>
      <c r="B118" s="23"/>
      <c r="C118" s="165">
        <f>U116+1</f>
        <v>42128</v>
      </c>
      <c r="D118" s="166"/>
      <c r="E118" s="167"/>
      <c r="F118" s="165">
        <f>C118+1</f>
        <v>42129</v>
      </c>
      <c r="G118" s="166"/>
      <c r="H118" s="167"/>
      <c r="I118" s="165">
        <f>F118+1</f>
        <v>42130</v>
      </c>
      <c r="J118" s="166"/>
      <c r="K118" s="167"/>
      <c r="L118" s="165">
        <f>I118+1</f>
        <v>42131</v>
      </c>
      <c r="M118" s="166"/>
      <c r="N118" s="167"/>
      <c r="O118" s="165">
        <f>L118+1</f>
        <v>42132</v>
      </c>
      <c r="P118" s="166"/>
      <c r="Q118" s="167"/>
      <c r="R118" s="165">
        <f>O118+1</f>
        <v>42133</v>
      </c>
      <c r="S118" s="166"/>
      <c r="T118" s="167"/>
      <c r="U118" s="204">
        <f>R118+1</f>
        <v>42134</v>
      </c>
      <c r="V118" s="205"/>
      <c r="W118" s="205"/>
      <c r="X118" s="177"/>
      <c r="Y118" s="24"/>
      <c r="Z118" s="25"/>
    </row>
    <row r="119" spans="1:26" ht="15" customHeight="1" x14ac:dyDescent="0.25">
      <c r="A119" s="25"/>
      <c r="B119" s="26"/>
      <c r="C119" s="162" t="str">
        <f>IF(MONTH($B$116)=MONTH(C118),VLOOKUP(C118,Anomastica!$A:$B,2,0),"  ")</f>
        <v>Florian</v>
      </c>
      <c r="D119" s="163"/>
      <c r="E119" s="164"/>
      <c r="F119" s="162" t="str">
        <f>IF(MONTH($B$116)=MONTH(F118),VLOOKUP(F118,Anomastica!$A:$B,2,0),"  ")</f>
        <v>Amador, Máximo</v>
      </c>
      <c r="G119" s="163"/>
      <c r="H119" s="164"/>
      <c r="I119" s="162" t="str">
        <f>IF(MONTH($B$116)=MONTH(I118),VLOOKUP(I118,Anomastica!$A:$B,2,0),"  ")</f>
        <v>Heliodoro</v>
      </c>
      <c r="J119" s="163"/>
      <c r="K119" s="164"/>
      <c r="L119" s="162" t="str">
        <f>IF(MONTH($B$116)=MONTH(L118),VLOOKUP(L118,Anomastica!$A:$B,2,0),"  ")</f>
        <v>Augusto, Benedicto</v>
      </c>
      <c r="M119" s="163"/>
      <c r="N119" s="164"/>
      <c r="O119" s="162" t="str">
        <f>IF(MONTH($B$116)=MONTH(O118),VLOOKUP(O118,Anomastica!$A:$B,2,0),"  ")</f>
        <v>Acacio</v>
      </c>
      <c r="P119" s="163"/>
      <c r="Q119" s="164"/>
      <c r="R119" s="162" t="str">
        <f>IF(MONTH($B$116)=MONTH(R118),VLOOKUP(R118,Anomastica!$A:$B,2,0),"  ")</f>
        <v>Casilda, Gregorio</v>
      </c>
      <c r="S119" s="163"/>
      <c r="T119" s="164"/>
      <c r="U119" s="162" t="str">
        <f>IF(MONTH($B$116)=MONTH(U118),VLOOKUP(U118,Anomastica!$A:$B,2,0),"  ")</f>
        <v>Juan Ávila</v>
      </c>
      <c r="V119" s="163"/>
      <c r="W119" s="163"/>
      <c r="X119" s="177"/>
      <c r="Y119" s="27"/>
      <c r="Z119" s="22"/>
    </row>
    <row r="120" spans="1:26" ht="35.25" x14ac:dyDescent="0.25">
      <c r="A120" s="22"/>
      <c r="B120" s="23"/>
      <c r="C120" s="165">
        <f>U118+1</f>
        <v>42135</v>
      </c>
      <c r="D120" s="166"/>
      <c r="E120" s="167"/>
      <c r="F120" s="165">
        <f>C120+1</f>
        <v>42136</v>
      </c>
      <c r="G120" s="166"/>
      <c r="H120" s="167"/>
      <c r="I120" s="165">
        <f>F120+1</f>
        <v>42137</v>
      </c>
      <c r="J120" s="166"/>
      <c r="K120" s="167"/>
      <c r="L120" s="165">
        <f>I120+1</f>
        <v>42138</v>
      </c>
      <c r="M120" s="166"/>
      <c r="N120" s="167"/>
      <c r="O120" s="165">
        <f>L120+1</f>
        <v>42139</v>
      </c>
      <c r="P120" s="166"/>
      <c r="Q120" s="167"/>
      <c r="R120" s="165">
        <f>O120+1</f>
        <v>42140</v>
      </c>
      <c r="S120" s="166"/>
      <c r="T120" s="167"/>
      <c r="U120" s="204">
        <f>R120+1</f>
        <v>42141</v>
      </c>
      <c r="V120" s="205"/>
      <c r="W120" s="205"/>
      <c r="X120" s="177"/>
      <c r="Y120" s="24"/>
      <c r="Z120" s="25"/>
    </row>
    <row r="121" spans="1:26" ht="18" x14ac:dyDescent="0.25">
      <c r="A121" s="25"/>
      <c r="B121" s="26"/>
      <c r="C121" s="162" t="str">
        <f>IF(MONTH($B$116)=MONTH(C120),VLOOKUP(C120,Anomastica!$A:$B,2,0),"  ")</f>
        <v>Poncio, Evelio</v>
      </c>
      <c r="D121" s="163"/>
      <c r="E121" s="164"/>
      <c r="F121" s="162" t="str">
        <f>IF(MONTH($B$116)=MONTH(F120),VLOOKUP(F120,Anomastica!$A:$B,2,0),"  ")</f>
        <v>Pancracio</v>
      </c>
      <c r="G121" s="163"/>
      <c r="H121" s="206"/>
      <c r="I121" s="207" t="str">
        <f>VLOOKUP(I120,Anomastica!A:B,2)</f>
        <v>Ntra. Sra. Fátima</v>
      </c>
      <c r="J121" s="208"/>
      <c r="K121" s="209"/>
      <c r="L121" s="162" t="str">
        <f>IF(MONTH($B$116)=MONTH(L120),VLOOKUP(L120,Anomastica!$A:$B,2,0),"  ")</f>
        <v>Matias</v>
      </c>
      <c r="M121" s="163"/>
      <c r="N121" s="164"/>
      <c r="O121" s="162" t="str">
        <f>IF(MONTH($B$116)=MONTH(O120),VLOOKUP(O120,Anomastica!$A:$B,2,0),"  ")</f>
        <v>Isidro Labrador</v>
      </c>
      <c r="P121" s="163"/>
      <c r="Q121" s="164"/>
      <c r="R121" s="162" t="str">
        <f>IF(MONTH($B$116)=MONTH(R120),VLOOKUP(R120,Anomastica!$A:$B,2,0),"  ")</f>
        <v>Honorato</v>
      </c>
      <c r="S121" s="163"/>
      <c r="T121" s="164"/>
      <c r="U121" s="162" t="str">
        <f>IF(MONTH($B$116)=MONTH(U120),VLOOKUP(U120,Anomastica!$A:$B,2,0),"  ")</f>
        <v>Pascual Bailón</v>
      </c>
      <c r="V121" s="163"/>
      <c r="W121" s="163"/>
      <c r="X121" s="177"/>
      <c r="Y121" s="27"/>
      <c r="Z121" s="22"/>
    </row>
    <row r="122" spans="1:26" ht="35.25" x14ac:dyDescent="0.25">
      <c r="A122" s="22"/>
      <c r="B122" s="23"/>
      <c r="C122" s="165">
        <f>U120+1</f>
        <v>42142</v>
      </c>
      <c r="D122" s="166"/>
      <c r="E122" s="167"/>
      <c r="F122" s="165">
        <f>C122+1</f>
        <v>42143</v>
      </c>
      <c r="G122" s="166"/>
      <c r="H122" s="167"/>
      <c r="I122" s="165">
        <f>F122+1</f>
        <v>42144</v>
      </c>
      <c r="J122" s="166"/>
      <c r="K122" s="167"/>
      <c r="L122" s="165">
        <f>I122+1</f>
        <v>42145</v>
      </c>
      <c r="M122" s="166"/>
      <c r="N122" s="167"/>
      <c r="O122" s="165">
        <f>L122+1</f>
        <v>42146</v>
      </c>
      <c r="P122" s="166"/>
      <c r="Q122" s="167"/>
      <c r="R122" s="165">
        <f>O122+1</f>
        <v>42147</v>
      </c>
      <c r="S122" s="166"/>
      <c r="T122" s="167"/>
      <c r="U122" s="204">
        <f>R122+1</f>
        <v>42148</v>
      </c>
      <c r="V122" s="205"/>
      <c r="W122" s="205"/>
      <c r="X122" s="177"/>
      <c r="Y122" s="24"/>
      <c r="Z122" s="25"/>
    </row>
    <row r="123" spans="1:26" ht="15" customHeight="1" x14ac:dyDescent="0.25">
      <c r="A123" s="25"/>
      <c r="B123" s="26"/>
      <c r="C123" s="162" t="str">
        <f>IF(MONTH($B$116)=MONTH(C122),VLOOKUP(C122,Anomastica!$A:$B,2,0),"  ")</f>
        <v>Claudia</v>
      </c>
      <c r="D123" s="163"/>
      <c r="E123" s="164"/>
      <c r="F123" s="162" t="str">
        <f>IF(MONTH($B$116)=MONTH(F122),VLOOKUP(F122,Anomastica!$A:$B,2,0),"  ")</f>
        <v>Celestino</v>
      </c>
      <c r="G123" s="163"/>
      <c r="H123" s="206"/>
      <c r="I123" s="207" t="str">
        <f>IF(MONTH($B$116)=MONTH(I122),VLOOKUP(I122,Anomastica!$A:$B,2,0),"  ")</f>
        <v>Bernardino</v>
      </c>
      <c r="J123" s="208"/>
      <c r="K123" s="209"/>
      <c r="L123" s="162" t="str">
        <f>IF(MONTH($B$116)=MONTH(L122),VLOOKUP(L122,Anomastica!$A:$B,2,0),"  ")</f>
        <v>Gisela</v>
      </c>
      <c r="M123" s="163"/>
      <c r="N123" s="164"/>
      <c r="O123" s="162" t="str">
        <f>IF(MONTH($B$116)=MONTH(O122),VLOOKUP(O122,Anomastica!$A:$B,2,0),"  ")</f>
        <v>Rita</v>
      </c>
      <c r="P123" s="163"/>
      <c r="Q123" s="164"/>
      <c r="R123" s="162" t="str">
        <f>IF(MONTH($B$116)=MONTH(R122),VLOOKUP(R122,Anomastica!$A:$B,2,0),"  ")</f>
        <v>Desiderio</v>
      </c>
      <c r="S123" s="163"/>
      <c r="T123" s="164"/>
      <c r="U123" s="162" t="str">
        <f>IF(MONTH($B$116)=MONTH(U122),VLOOKUP(U122,Anomastica!$A:$B,2,0),"  ")</f>
        <v>Susana, Esther</v>
      </c>
      <c r="V123" s="163"/>
      <c r="W123" s="163"/>
      <c r="X123" s="177"/>
      <c r="Y123" s="27"/>
      <c r="Z123" s="22"/>
    </row>
    <row r="124" spans="1:26" ht="35.25" customHeight="1" x14ac:dyDescent="0.25">
      <c r="A124" s="22"/>
      <c r="B124" s="23"/>
      <c r="C124" s="165">
        <f>U122+1</f>
        <v>42149</v>
      </c>
      <c r="D124" s="166"/>
      <c r="E124" s="167"/>
      <c r="F124" s="165">
        <f>C124+1</f>
        <v>42150</v>
      </c>
      <c r="G124" s="166"/>
      <c r="H124" s="167"/>
      <c r="I124" s="165">
        <f>F124+1</f>
        <v>42151</v>
      </c>
      <c r="J124" s="166"/>
      <c r="K124" s="167"/>
      <c r="L124" s="165">
        <f>I124+1</f>
        <v>42152</v>
      </c>
      <c r="M124" s="166"/>
      <c r="N124" s="167"/>
      <c r="O124" s="165">
        <f>L124+1</f>
        <v>42153</v>
      </c>
      <c r="P124" s="166"/>
      <c r="Q124" s="167"/>
      <c r="R124" s="165">
        <f>O124+1</f>
        <v>42154</v>
      </c>
      <c r="S124" s="166"/>
      <c r="T124" s="167"/>
      <c r="U124" s="204">
        <f>R124+1</f>
        <v>42155</v>
      </c>
      <c r="V124" s="205"/>
      <c r="W124" s="205"/>
      <c r="X124" s="177"/>
      <c r="Y124" s="24"/>
      <c r="Z124" s="25"/>
    </row>
    <row r="125" spans="1:26" ht="15" customHeight="1" x14ac:dyDescent="0.25">
      <c r="A125" s="25"/>
      <c r="B125" s="26"/>
      <c r="C125" s="162" t="str">
        <f>IF(MONTH($B$116)=MONTH(C124),VLOOKUP(C124,Anomastica!$A:$B,2,0),"  ")</f>
        <v>Urbano, Beda</v>
      </c>
      <c r="D125" s="163"/>
      <c r="E125" s="164"/>
      <c r="F125" s="162" t="str">
        <f>IF(MONTH($B$116)=MONTH(F124),VLOOKUP(F124,Anomastica!$A:$B,2,0),"  ")</f>
        <v>Mariana</v>
      </c>
      <c r="G125" s="163"/>
      <c r="H125" s="164"/>
      <c r="I125" s="162" t="str">
        <f>IF(MONTH($B$116)=MONTH(I124),VLOOKUP(I124,Anomastica!$A:$B,2,0),"  ")</f>
        <v>Agustí Cant.</v>
      </c>
      <c r="J125" s="163"/>
      <c r="K125" s="164"/>
      <c r="L125" s="162" t="str">
        <f>IF(MONTH($B$116)=MONTH(L124),VLOOKUP(L124,Anomastica!$A:$B,2,0),"  ")</f>
        <v>German, Emilio</v>
      </c>
      <c r="M125" s="163"/>
      <c r="N125" s="164"/>
      <c r="O125" s="162" t="str">
        <f>IF(MONTH($B$116)=MONTH(O124),VLOOKUP(O124,Anomastica!$A:$B,2,0),"  ")</f>
        <v>Justo</v>
      </c>
      <c r="P125" s="163"/>
      <c r="Q125" s="164"/>
      <c r="R125" s="162" t="str">
        <f>IF(MONTH($B$116)=MONTH(R124),VLOOKUP(R124,Anomastica!$A:$B,2,0),"  ")</f>
        <v>Fernando</v>
      </c>
      <c r="S125" s="163"/>
      <c r="T125" s="164"/>
      <c r="U125" s="162" t="str">
        <f>IF(MONTH($B$116)=MONTH(U124),VLOOKUP(U124,Anomastica!$A:$B,2,0),"  ")</f>
        <v>Avelino /a</v>
      </c>
      <c r="V125" s="163"/>
      <c r="W125" s="163"/>
      <c r="X125" s="177"/>
      <c r="Y125" s="27"/>
    </row>
    <row r="126" spans="1:26" ht="32.25" customHeight="1" x14ac:dyDescent="0.25">
      <c r="A126" s="25"/>
      <c r="B126" s="26"/>
      <c r="C126" s="165">
        <f>U124+1</f>
        <v>42156</v>
      </c>
      <c r="D126" s="166"/>
      <c r="E126" s="167"/>
      <c r="F126" s="165">
        <f>C126+1</f>
        <v>42157</v>
      </c>
      <c r="G126" s="166"/>
      <c r="H126" s="167"/>
      <c r="I126" s="165">
        <f>F126+1</f>
        <v>42158</v>
      </c>
      <c r="J126" s="166"/>
      <c r="K126" s="167"/>
      <c r="L126" s="165">
        <f>I126+1</f>
        <v>42159</v>
      </c>
      <c r="M126" s="166"/>
      <c r="N126" s="167"/>
      <c r="O126" s="165">
        <f>L126+1</f>
        <v>42160</v>
      </c>
      <c r="P126" s="166"/>
      <c r="Q126" s="167"/>
      <c r="R126" s="165">
        <f>O126+1</f>
        <v>42161</v>
      </c>
      <c r="S126" s="166"/>
      <c r="T126" s="167"/>
      <c r="U126" s="204">
        <f>R126+1</f>
        <v>42162</v>
      </c>
      <c r="V126" s="205"/>
      <c r="W126" s="205"/>
      <c r="X126" s="177"/>
      <c r="Y126" s="27"/>
    </row>
    <row r="127" spans="1:26" ht="15" customHeight="1" x14ac:dyDescent="0.25">
      <c r="A127" s="25"/>
      <c r="B127" s="26"/>
      <c r="C127" s="162" t="str">
        <f>IF(MONTH($B$116)=MONTH(C126),VLOOKUP(C126,Anomastica!$A:$B,2,0),"  ")</f>
        <v xml:space="preserve">  </v>
      </c>
      <c r="D127" s="163"/>
      <c r="E127" s="164"/>
      <c r="F127" s="162" t="str">
        <f>IF(MONTH($B$116)=MONTH(F126),VLOOKUP(F126,Anomastica!$A:$B,2,0),"  ")</f>
        <v xml:space="preserve">  </v>
      </c>
      <c r="G127" s="163"/>
      <c r="H127" s="164"/>
      <c r="I127" s="162" t="str">
        <f>IF(MONTH($B$116)=MONTH(I126),VLOOKUP(I126,Anomastica!$A:$B,2,0),"  ")</f>
        <v xml:space="preserve">  </v>
      </c>
      <c r="J127" s="163"/>
      <c r="K127" s="164"/>
      <c r="L127" s="162" t="str">
        <f>IF(MONTH($B$116)=MONTH(L126),VLOOKUP(L126,Anomastica!$A:$B,2,0),"  ")</f>
        <v xml:space="preserve">  </v>
      </c>
      <c r="M127" s="163"/>
      <c r="N127" s="164"/>
      <c r="O127" s="162" t="str">
        <f>IF(MONTH($B$116)=MONTH(O126),VLOOKUP(O126,Anomastica!$A:$B,2,0),"  ")</f>
        <v xml:space="preserve">  </v>
      </c>
      <c r="P127" s="163"/>
      <c r="Q127" s="164"/>
      <c r="R127" s="162" t="str">
        <f>IF(MONTH($B$116)=MONTH(R126),VLOOKUP(R126,Anomastica!$A:$B,2,0),"  ")</f>
        <v xml:space="preserve">  </v>
      </c>
      <c r="S127" s="163"/>
      <c r="T127" s="164"/>
      <c r="U127" s="162" t="str">
        <f>IF(MONTH($B$116)=MONTH(U126),VLOOKUP(U126,Anomastica!$A:$B,2,0),"  ")</f>
        <v xml:space="preserve">  </v>
      </c>
      <c r="V127" s="163"/>
      <c r="W127" s="163"/>
      <c r="X127" s="177"/>
      <c r="Y127" s="27"/>
    </row>
    <row r="128" spans="1:26" x14ac:dyDescent="0.25">
      <c r="B128" s="3"/>
      <c r="C128" s="16"/>
      <c r="D128" s="153">
        <f>DATE(ANUAL,MES+3,1)</f>
        <v>42095</v>
      </c>
      <c r="E128" s="122"/>
      <c r="F128" s="122"/>
      <c r="G128" s="122"/>
      <c r="H128" s="122"/>
      <c r="I128" s="122"/>
      <c r="J128" s="154"/>
      <c r="K128" s="180"/>
      <c r="L128" s="156"/>
      <c r="M128" s="156"/>
      <c r="N128" s="156"/>
      <c r="O128" s="156"/>
      <c r="P128" s="153">
        <f>DATE(ANUAL,MES+5,1)</f>
        <v>42156</v>
      </c>
      <c r="Q128" s="122"/>
      <c r="R128" s="122"/>
      <c r="S128" s="122"/>
      <c r="T128" s="122"/>
      <c r="U128" s="122"/>
      <c r="V128" s="154"/>
      <c r="W128" s="160"/>
      <c r="X128" s="177"/>
    </row>
    <row r="129" spans="1:26" x14ac:dyDescent="0.25">
      <c r="B129" s="3"/>
      <c r="C129" s="17"/>
      <c r="D129" s="10" t="s">
        <v>8</v>
      </c>
      <c r="E129" s="10" t="s">
        <v>9</v>
      </c>
      <c r="F129" s="10" t="s">
        <v>10</v>
      </c>
      <c r="G129" s="10" t="s">
        <v>11</v>
      </c>
      <c r="H129" s="10" t="s">
        <v>12</v>
      </c>
      <c r="I129" s="10" t="s">
        <v>13</v>
      </c>
      <c r="J129" s="10" t="s">
        <v>14</v>
      </c>
      <c r="K129" s="121"/>
      <c r="L129" s="121"/>
      <c r="M129" s="121"/>
      <c r="N129" s="121"/>
      <c r="O129" s="121"/>
      <c r="P129" s="10" t="s">
        <v>8</v>
      </c>
      <c r="Q129" s="10" t="s">
        <v>9</v>
      </c>
      <c r="R129" s="10" t="s">
        <v>10</v>
      </c>
      <c r="S129" s="10" t="s">
        <v>11</v>
      </c>
      <c r="T129" s="10" t="s">
        <v>12</v>
      </c>
      <c r="U129" s="10" t="s">
        <v>13</v>
      </c>
      <c r="V129" s="10" t="s">
        <v>14</v>
      </c>
      <c r="W129" s="161"/>
      <c r="X129" s="177"/>
    </row>
    <row r="130" spans="1:26" x14ac:dyDescent="0.25">
      <c r="B130" s="3"/>
      <c r="C130" s="17"/>
      <c r="D130" s="12" t="str">
        <f t="array" ref="D130:J135">IF(MONTH(DATE(ANUAL,MES+3,1))&lt;&gt;MONTH(DATE(ANUAL,MES+3,1)-(WEEKDAY(DATE(ANUAL,MES+3,1),2)-1)+{0;1;2;3;4;5}*7+{1,2,3,4,5,6,7}-1),"",DATE(ANUAL,MES+3,1)-(WEEKDAY(DATE(ANUAL,MES+3,1),2)-1)+{0;1;2;3;4;5}*7+{1,2,3,4,5,6,7}-1)</f>
        <v/>
      </c>
      <c r="E130" s="12" t="str">
        <v/>
      </c>
      <c r="F130" s="12">
        <v>42095</v>
      </c>
      <c r="G130" s="12">
        <v>42096</v>
      </c>
      <c r="H130" s="12">
        <v>42097</v>
      </c>
      <c r="I130" s="12">
        <v>42098</v>
      </c>
      <c r="J130" s="13">
        <v>42099</v>
      </c>
      <c r="K130" s="121"/>
      <c r="L130" s="121"/>
      <c r="M130" s="121"/>
      <c r="N130" s="121"/>
      <c r="O130" s="121"/>
      <c r="P130" s="12">
        <f t="array" ref="P130:V135">IF(MONTH(DATE(ANUAL,MES+5,1))&lt;&gt;MONTH(DATE(ANUAL,MES+5,1)-(WEEKDAY(DATE(ANUAL,MES+5,1),2)-1)+{0;1;2;3;4;5}*7+{1,2,3,4,5,6,7}-1),"",DATE(ANUAL,MES+5,1)-(WEEKDAY(DATE(ANUAL,MES+5,1),2)-1)+{0;1;2;3;4;5}*7+{1,2,3,4,5,6,7}-1)</f>
        <v>42156</v>
      </c>
      <c r="Q130" s="12">
        <v>42157</v>
      </c>
      <c r="R130" s="12">
        <v>42158</v>
      </c>
      <c r="S130" s="12">
        <v>42159</v>
      </c>
      <c r="T130" s="12">
        <v>42160</v>
      </c>
      <c r="U130" s="12">
        <v>42161</v>
      </c>
      <c r="V130" s="13">
        <v>42162</v>
      </c>
      <c r="W130" s="161"/>
      <c r="X130" s="177"/>
    </row>
    <row r="131" spans="1:26" x14ac:dyDescent="0.25">
      <c r="B131" s="3"/>
      <c r="C131" s="17"/>
      <c r="D131" s="12">
        <v>42100</v>
      </c>
      <c r="E131" s="12">
        <v>42101</v>
      </c>
      <c r="F131" s="12">
        <v>42102</v>
      </c>
      <c r="G131" s="12">
        <v>42103</v>
      </c>
      <c r="H131" s="12">
        <v>42104</v>
      </c>
      <c r="I131" s="12">
        <v>42105</v>
      </c>
      <c r="J131" s="13">
        <v>42106</v>
      </c>
      <c r="K131" s="121"/>
      <c r="L131" s="121"/>
      <c r="M131" s="121"/>
      <c r="N131" s="121"/>
      <c r="O131" s="121"/>
      <c r="P131" s="12">
        <v>42163</v>
      </c>
      <c r="Q131" s="12">
        <v>42164</v>
      </c>
      <c r="R131" s="12">
        <v>42165</v>
      </c>
      <c r="S131" s="12">
        <v>42166</v>
      </c>
      <c r="T131" s="12">
        <v>42167</v>
      </c>
      <c r="U131" s="12">
        <v>42168</v>
      </c>
      <c r="V131" s="13">
        <v>42169</v>
      </c>
      <c r="W131" s="161"/>
      <c r="X131" s="177"/>
    </row>
    <row r="132" spans="1:26" x14ac:dyDescent="0.25">
      <c r="B132" s="3"/>
      <c r="C132" s="17"/>
      <c r="D132" s="12">
        <v>42107</v>
      </c>
      <c r="E132" s="12">
        <v>42108</v>
      </c>
      <c r="F132" s="12">
        <v>42109</v>
      </c>
      <c r="G132" s="12">
        <v>42110</v>
      </c>
      <c r="H132" s="12">
        <v>42111</v>
      </c>
      <c r="I132" s="12">
        <v>42112</v>
      </c>
      <c r="J132" s="13">
        <v>42113</v>
      </c>
      <c r="K132" s="121"/>
      <c r="L132" s="121"/>
      <c r="M132" s="121"/>
      <c r="N132" s="121"/>
      <c r="O132" s="121"/>
      <c r="P132" s="12">
        <v>42170</v>
      </c>
      <c r="Q132" s="12">
        <v>42171</v>
      </c>
      <c r="R132" s="12">
        <v>42172</v>
      </c>
      <c r="S132" s="12">
        <v>42173</v>
      </c>
      <c r="T132" s="12">
        <v>42174</v>
      </c>
      <c r="U132" s="12">
        <v>42175</v>
      </c>
      <c r="V132" s="13">
        <v>42176</v>
      </c>
      <c r="W132" s="161"/>
      <c r="X132" s="177"/>
    </row>
    <row r="133" spans="1:26" x14ac:dyDescent="0.25">
      <c r="B133" s="3"/>
      <c r="C133" s="17"/>
      <c r="D133" s="12">
        <v>42114</v>
      </c>
      <c r="E133" s="12">
        <v>42115</v>
      </c>
      <c r="F133" s="12">
        <v>42116</v>
      </c>
      <c r="G133" s="12">
        <v>42117</v>
      </c>
      <c r="H133" s="12">
        <v>42118</v>
      </c>
      <c r="I133" s="12">
        <v>42119</v>
      </c>
      <c r="J133" s="13">
        <v>42120</v>
      </c>
      <c r="K133" s="121"/>
      <c r="L133" s="121"/>
      <c r="M133" s="121"/>
      <c r="N133" s="121"/>
      <c r="O133" s="121"/>
      <c r="P133" s="12">
        <v>42177</v>
      </c>
      <c r="Q133" s="12">
        <v>42178</v>
      </c>
      <c r="R133" s="12">
        <v>42179</v>
      </c>
      <c r="S133" s="12">
        <v>42180</v>
      </c>
      <c r="T133" s="12">
        <v>42181</v>
      </c>
      <c r="U133" s="12">
        <v>42182</v>
      </c>
      <c r="V133" s="13">
        <v>42183</v>
      </c>
      <c r="W133" s="161"/>
      <c r="X133" s="177"/>
    </row>
    <row r="134" spans="1:26" x14ac:dyDescent="0.25">
      <c r="B134" s="3"/>
      <c r="C134" s="17"/>
      <c r="D134" s="12">
        <v>42121</v>
      </c>
      <c r="E134" s="12">
        <v>42122</v>
      </c>
      <c r="F134" s="12">
        <v>42123</v>
      </c>
      <c r="G134" s="12">
        <v>42124</v>
      </c>
      <c r="H134" s="12" t="str">
        <v/>
      </c>
      <c r="I134" s="12" t="str">
        <v/>
      </c>
      <c r="J134" s="13" t="str">
        <v/>
      </c>
      <c r="K134" s="121"/>
      <c r="L134" s="121"/>
      <c r="M134" s="121"/>
      <c r="N134" s="121"/>
      <c r="O134" s="121"/>
      <c r="P134" s="12">
        <v>42184</v>
      </c>
      <c r="Q134" s="12">
        <v>42185</v>
      </c>
      <c r="R134" s="12" t="str">
        <v/>
      </c>
      <c r="S134" s="12" t="str">
        <v/>
      </c>
      <c r="T134" s="12" t="str">
        <v/>
      </c>
      <c r="U134" s="12" t="str">
        <v/>
      </c>
      <c r="V134" s="13" t="str">
        <v/>
      </c>
      <c r="W134" s="161"/>
      <c r="X134" s="177"/>
    </row>
    <row r="135" spans="1:26" x14ac:dyDescent="0.25">
      <c r="B135" s="3"/>
      <c r="C135" s="20"/>
      <c r="D135" s="12" t="str">
        <v/>
      </c>
      <c r="E135" s="12" t="str">
        <v/>
      </c>
      <c r="F135" s="12" t="str">
        <v/>
      </c>
      <c r="G135" s="12" t="str">
        <v/>
      </c>
      <c r="H135" s="12" t="str">
        <v/>
      </c>
      <c r="I135" s="12" t="str">
        <v/>
      </c>
      <c r="J135" s="12" t="str">
        <v/>
      </c>
      <c r="K135" s="120"/>
      <c r="L135" s="120"/>
      <c r="M135" s="120"/>
      <c r="N135" s="120"/>
      <c r="O135" s="120"/>
      <c r="P135" s="12" t="str">
        <v/>
      </c>
      <c r="Q135" s="12" t="str">
        <v/>
      </c>
      <c r="R135" s="12" t="str">
        <v/>
      </c>
      <c r="S135" s="12" t="str">
        <v/>
      </c>
      <c r="T135" s="12" t="str">
        <v/>
      </c>
      <c r="U135" s="12" t="str">
        <v/>
      </c>
      <c r="V135" s="12" t="str">
        <v/>
      </c>
      <c r="W135" s="186"/>
      <c r="X135" s="182"/>
    </row>
    <row r="136" spans="1:26" x14ac:dyDescent="0.25">
      <c r="B136" s="3"/>
      <c r="C136" s="89"/>
      <c r="D136" s="210"/>
      <c r="E136" s="210"/>
      <c r="F136" s="210"/>
      <c r="G136" s="210"/>
      <c r="H136" s="210"/>
      <c r="I136" s="210"/>
      <c r="J136" s="210"/>
      <c r="K136" s="210"/>
      <c r="L136" s="210"/>
      <c r="M136" s="210"/>
      <c r="N136" s="210"/>
      <c r="O136" s="210"/>
      <c r="P136" s="210"/>
      <c r="Q136" s="210"/>
      <c r="R136" s="210"/>
      <c r="S136" s="210"/>
      <c r="T136" s="210"/>
      <c r="U136" s="210"/>
      <c r="V136" s="210"/>
      <c r="W136" s="210"/>
      <c r="X136" s="211"/>
    </row>
    <row r="137" spans="1:26" x14ac:dyDescent="0.25">
      <c r="B137" s="3"/>
      <c r="C137" s="212"/>
      <c r="D137" s="213"/>
      <c r="E137" s="213"/>
      <c r="F137" s="213"/>
      <c r="G137" s="213"/>
      <c r="H137" s="213"/>
      <c r="I137" s="213"/>
      <c r="J137" s="213"/>
      <c r="K137" s="213"/>
      <c r="L137" s="213"/>
      <c r="M137" s="213"/>
      <c r="N137" s="213"/>
      <c r="O137" s="213"/>
      <c r="P137" s="213"/>
      <c r="Q137" s="213"/>
      <c r="R137" s="213"/>
      <c r="S137" s="213"/>
      <c r="T137" s="213"/>
      <c r="U137" s="213"/>
      <c r="V137" s="213"/>
      <c r="W137" s="213"/>
      <c r="X137" s="214"/>
    </row>
    <row r="138" spans="1:26" ht="14.1" customHeight="1" x14ac:dyDescent="0.25">
      <c r="B138" s="3"/>
      <c r="C138" s="89"/>
      <c r="D138" s="210"/>
      <c r="E138" s="210"/>
      <c r="F138" s="210"/>
      <c r="G138" s="210"/>
      <c r="H138" s="210"/>
      <c r="I138" s="210"/>
      <c r="J138" s="210"/>
      <c r="K138" s="210"/>
      <c r="L138" s="210"/>
      <c r="M138" s="210"/>
      <c r="N138" s="210"/>
      <c r="O138" s="210"/>
      <c r="P138" s="210"/>
      <c r="Q138" s="210"/>
      <c r="R138" s="210"/>
      <c r="S138" s="210"/>
      <c r="T138" s="210"/>
      <c r="U138" s="210"/>
      <c r="V138" s="210"/>
      <c r="W138" s="210"/>
      <c r="X138" s="211"/>
    </row>
    <row r="139" spans="1:26" x14ac:dyDescent="0.25">
      <c r="B139" s="3"/>
      <c r="C139" s="212"/>
      <c r="D139" s="213"/>
      <c r="E139" s="213"/>
      <c r="F139" s="213"/>
      <c r="G139" s="213"/>
      <c r="H139" s="213"/>
      <c r="I139" s="213"/>
      <c r="J139" s="213"/>
      <c r="K139" s="213"/>
      <c r="L139" s="213"/>
      <c r="M139" s="213"/>
      <c r="N139" s="213"/>
      <c r="O139" s="213"/>
      <c r="P139" s="213"/>
      <c r="Q139" s="213"/>
      <c r="R139" s="213"/>
      <c r="S139" s="213"/>
      <c r="T139" s="213"/>
      <c r="U139" s="213"/>
      <c r="V139" s="213"/>
      <c r="W139" s="213"/>
      <c r="X139" s="214"/>
    </row>
    <row r="140" spans="1:26" x14ac:dyDescent="0.25">
      <c r="B140" s="3"/>
      <c r="C140" s="96"/>
      <c r="D140" s="90"/>
      <c r="E140" s="90"/>
      <c r="F140" s="90"/>
      <c r="G140" s="90"/>
      <c r="H140" s="90"/>
      <c r="I140" s="90"/>
      <c r="J140" s="90"/>
      <c r="K140" s="90"/>
      <c r="L140" s="90"/>
      <c r="M140" s="90"/>
      <c r="N140" s="90"/>
      <c r="O140" s="90"/>
      <c r="P140" s="90"/>
      <c r="Q140" s="90"/>
      <c r="R140" s="90"/>
      <c r="S140" s="90"/>
      <c r="T140" s="90"/>
      <c r="U140" s="90"/>
      <c r="V140" s="90"/>
      <c r="W140" s="90"/>
      <c r="X140" s="91"/>
    </row>
    <row r="141" spans="1:26" x14ac:dyDescent="0.25">
      <c r="B141" s="60"/>
      <c r="C141" s="92"/>
      <c r="D141" s="93"/>
      <c r="E141" s="93"/>
      <c r="F141" s="93"/>
      <c r="G141" s="93"/>
      <c r="H141" s="93"/>
      <c r="I141" s="93"/>
      <c r="J141" s="93"/>
      <c r="K141" s="93"/>
      <c r="L141" s="93"/>
      <c r="M141" s="93"/>
      <c r="N141" s="93"/>
      <c r="O141" s="93"/>
      <c r="P141" s="93"/>
      <c r="Q141" s="93"/>
      <c r="R141" s="93"/>
      <c r="S141" s="93"/>
      <c r="T141" s="93"/>
      <c r="U141" s="93"/>
      <c r="V141" s="93"/>
      <c r="W141" s="93"/>
      <c r="X141" s="94"/>
    </row>
    <row r="142" spans="1:26" ht="35.25" x14ac:dyDescent="0.5">
      <c r="B142" s="57"/>
      <c r="C142" s="148">
        <f>DATE(ANUAL,B145,1)</f>
        <v>42156</v>
      </c>
      <c r="D142" s="149"/>
      <c r="E142" s="149"/>
      <c r="F142" s="149"/>
      <c r="G142" s="149"/>
      <c r="H142" s="149"/>
      <c r="I142" s="149"/>
      <c r="J142" s="149"/>
      <c r="K142" s="149"/>
      <c r="L142" s="149"/>
      <c r="M142" s="149"/>
      <c r="N142" s="149"/>
      <c r="O142" s="149"/>
      <c r="P142" s="149"/>
      <c r="Q142" s="149"/>
      <c r="R142" s="149"/>
      <c r="S142" s="149"/>
      <c r="T142" s="149"/>
      <c r="U142" s="149"/>
      <c r="V142" s="149"/>
      <c r="W142" s="149"/>
      <c r="X142" s="21" t="s">
        <v>0</v>
      </c>
    </row>
    <row r="143" spans="1:26" ht="15" customHeight="1" x14ac:dyDescent="0.55000000000000004">
      <c r="B143" s="3"/>
      <c r="C143" s="215" t="s">
        <v>1</v>
      </c>
      <c r="D143" s="216"/>
      <c r="E143" s="217"/>
      <c r="F143" s="218" t="s">
        <v>2</v>
      </c>
      <c r="G143" s="216"/>
      <c r="H143" s="217"/>
      <c r="I143" s="218" t="s">
        <v>3</v>
      </c>
      <c r="J143" s="216"/>
      <c r="K143" s="217"/>
      <c r="L143" s="218" t="s">
        <v>4</v>
      </c>
      <c r="M143" s="216"/>
      <c r="N143" s="217"/>
      <c r="O143" s="218" t="s">
        <v>5</v>
      </c>
      <c r="P143" s="216"/>
      <c r="Q143" s="217"/>
      <c r="R143" s="218" t="s">
        <v>6</v>
      </c>
      <c r="S143" s="216"/>
      <c r="T143" s="217"/>
      <c r="U143" s="223" t="s">
        <v>7</v>
      </c>
      <c r="V143" s="224"/>
      <c r="W143" s="225"/>
      <c r="X143" s="201"/>
      <c r="Z143" s="28"/>
    </row>
    <row r="144" spans="1:26" ht="35.25" customHeight="1" x14ac:dyDescent="0.55000000000000004">
      <c r="A144" s="28"/>
      <c r="B144" s="29">
        <f>DATE(ANUAL,6,1)</f>
        <v>42156</v>
      </c>
      <c r="C144" s="165">
        <f>(B144-WEEKDAY(B144,3))</f>
        <v>42156</v>
      </c>
      <c r="D144" s="166"/>
      <c r="E144" s="167"/>
      <c r="F144" s="165">
        <f>C144+1</f>
        <v>42157</v>
      </c>
      <c r="G144" s="166"/>
      <c r="H144" s="167"/>
      <c r="I144" s="165">
        <f>F144+1</f>
        <v>42158</v>
      </c>
      <c r="J144" s="166"/>
      <c r="K144" s="167"/>
      <c r="L144" s="165">
        <f>I144+1</f>
        <v>42159</v>
      </c>
      <c r="M144" s="166"/>
      <c r="N144" s="167"/>
      <c r="O144" s="165">
        <f>L144+1</f>
        <v>42160</v>
      </c>
      <c r="P144" s="166"/>
      <c r="Q144" s="167"/>
      <c r="R144" s="165">
        <f>O144+1</f>
        <v>42161</v>
      </c>
      <c r="S144" s="166"/>
      <c r="T144" s="167"/>
      <c r="U144" s="219">
        <f>R144+1</f>
        <v>42162</v>
      </c>
      <c r="V144" s="220"/>
      <c r="W144" s="220"/>
      <c r="X144" s="177"/>
      <c r="Y144" s="30"/>
    </row>
    <row r="145" spans="2:24" ht="15" customHeight="1" x14ac:dyDescent="0.25">
      <c r="B145" s="3">
        <f>MONTH(B144)</f>
        <v>6</v>
      </c>
      <c r="C145" s="162" t="str">
        <f>IF(MONTH($B$144)=MONTH(C144),VLOOKUP(C144,Anomastica!$A:$B,2,0),"  ")</f>
        <v>Justino, Anibal</v>
      </c>
      <c r="D145" s="221"/>
      <c r="E145" s="222"/>
      <c r="F145" s="162" t="str">
        <f>IF(MONTH($B$144)=MONTH(F144),VLOOKUP(F144,Anomastica!$A:$B,2,0),"  ")</f>
        <v>Marcelino</v>
      </c>
      <c r="G145" s="221"/>
      <c r="H145" s="222"/>
      <c r="I145" s="162" t="str">
        <f>IF(MONTH($B$144)=MONTH(I144),VLOOKUP(I144,Anomastica!$A:$B,2,0),"  ")</f>
        <v>Clotilde, Carlos</v>
      </c>
      <c r="J145" s="221"/>
      <c r="K145" s="222"/>
      <c r="L145" s="162" t="str">
        <f>IF(MONTH($B$144)=MONTH(L144),VLOOKUP(L144,Anomastica!$A:$B,2,0),"  ")</f>
        <v>Francisco</v>
      </c>
      <c r="M145" s="221"/>
      <c r="N145" s="222"/>
      <c r="O145" s="162" t="str">
        <f>IF(MONTH($B$144)=MONTH(O144),VLOOKUP(O144,Anomastica!$A:$B,2,0),"  ")</f>
        <v>Bonifacio, Nicanor</v>
      </c>
      <c r="P145" s="221"/>
      <c r="Q145" s="222"/>
      <c r="R145" s="162" t="str">
        <f>IF(MONTH($B$144)=MONTH(R144),VLOOKUP(R144,Anomastica!$A:$B,2,0),"  ")</f>
        <v>Norberto</v>
      </c>
      <c r="S145" s="221"/>
      <c r="T145" s="222"/>
      <c r="U145" s="162" t="str">
        <f>IF(MONTH($B$144)=MONTH(U144),VLOOKUP(U144,Anomastica!$A:$B,2,0),"  ")</f>
        <v>Roberto, Jeremías</v>
      </c>
      <c r="V145" s="163"/>
      <c r="W145" s="163"/>
      <c r="X145" s="177"/>
    </row>
    <row r="146" spans="2:24" ht="35.25" customHeight="1" x14ac:dyDescent="0.25">
      <c r="B146" s="3"/>
      <c r="C146" s="165">
        <f>U144+1</f>
        <v>42163</v>
      </c>
      <c r="D146" s="166"/>
      <c r="E146" s="167"/>
      <c r="F146" s="165">
        <f>C146+1</f>
        <v>42164</v>
      </c>
      <c r="G146" s="166"/>
      <c r="H146" s="167"/>
      <c r="I146" s="165">
        <f>F146+1</f>
        <v>42165</v>
      </c>
      <c r="J146" s="166"/>
      <c r="K146" s="167"/>
      <c r="L146" s="165">
        <f>I146+1</f>
        <v>42166</v>
      </c>
      <c r="M146" s="166"/>
      <c r="N146" s="167"/>
      <c r="O146" s="165">
        <f>L146+1</f>
        <v>42167</v>
      </c>
      <c r="P146" s="166"/>
      <c r="Q146" s="167"/>
      <c r="R146" s="165">
        <f>O146+1</f>
        <v>42168</v>
      </c>
      <c r="S146" s="166"/>
      <c r="T146" s="167"/>
      <c r="U146" s="219">
        <f>R146+1</f>
        <v>42169</v>
      </c>
      <c r="V146" s="220"/>
      <c r="W146" s="220"/>
      <c r="X146" s="177"/>
    </row>
    <row r="147" spans="2:24" x14ac:dyDescent="0.25">
      <c r="B147" s="3"/>
      <c r="C147" s="162" t="str">
        <f>IF(MONTH($B$144)=MONTH(C146),VLOOKUP(C146,Anomastica!$A:$B,2,0),"  ")</f>
        <v>Maximino, Salustiano</v>
      </c>
      <c r="D147" s="221"/>
      <c r="E147" s="222"/>
      <c r="F147" s="226" t="str">
        <f>IF(MONTH($B$144)=MONTH(F146),VLOOKUP(F146,Anomastica!$A:$B,2,0),"  ")</f>
        <v>Efrén</v>
      </c>
      <c r="G147" s="227"/>
      <c r="H147" s="228"/>
      <c r="I147" s="226" t="str">
        <f>IF(MONTH($B$144)=MONTH(I146),VLOOKUP(I146,Anomastica!$A:$B,2,0),"  ")</f>
        <v>Margarita, Diana</v>
      </c>
      <c r="J147" s="227"/>
      <c r="K147" s="228"/>
      <c r="L147" s="226" t="str">
        <f>IF(MONTH($B$144)=MONTH(L146),VLOOKUP(L146,Anomastica!$A:$B,2,0),"  ")</f>
        <v>Bernabé, Trinidad</v>
      </c>
      <c r="M147" s="227"/>
      <c r="N147" s="228"/>
      <c r="O147" s="226" t="str">
        <f>IF(MONTH($B$144)=MONTH(O146),VLOOKUP(O146,Anomastica!$A:$B,2,0),"  ")</f>
        <v>Onofre</v>
      </c>
      <c r="P147" s="227"/>
      <c r="Q147" s="228"/>
      <c r="R147" s="226" t="str">
        <f>IF(MONTH($B$144)=MONTH(R146),VLOOKUP(R146,Anomastica!$A:$B,2,0),"  ")</f>
        <v>Antonio</v>
      </c>
      <c r="S147" s="227"/>
      <c r="T147" s="228"/>
      <c r="U147" s="226" t="str">
        <f>IF(MONTH($B$144)=MONTH(U146),VLOOKUP(U146,Anomastica!$A:$B,2,0),"  ")</f>
        <v>Eliseo</v>
      </c>
      <c r="V147" s="229"/>
      <c r="W147" s="229"/>
      <c r="X147" s="177"/>
    </row>
    <row r="148" spans="2:24" ht="35.25" customHeight="1" x14ac:dyDescent="0.25">
      <c r="B148" s="3"/>
      <c r="C148" s="165">
        <f>U146+1</f>
        <v>42170</v>
      </c>
      <c r="D148" s="166"/>
      <c r="E148" s="167"/>
      <c r="F148" s="165">
        <f>C148+1</f>
        <v>42171</v>
      </c>
      <c r="G148" s="166"/>
      <c r="H148" s="167"/>
      <c r="I148" s="165">
        <f>F148+1</f>
        <v>42172</v>
      </c>
      <c r="J148" s="166"/>
      <c r="K148" s="167"/>
      <c r="L148" s="165">
        <f>I148+1</f>
        <v>42173</v>
      </c>
      <c r="M148" s="166"/>
      <c r="N148" s="167"/>
      <c r="O148" s="165">
        <f>L148+1</f>
        <v>42174</v>
      </c>
      <c r="P148" s="166"/>
      <c r="Q148" s="167"/>
      <c r="R148" s="165">
        <f>O148+1</f>
        <v>42175</v>
      </c>
      <c r="S148" s="166"/>
      <c r="T148" s="167"/>
      <c r="U148" s="165">
        <f>R148+1</f>
        <v>42176</v>
      </c>
      <c r="V148" s="166"/>
      <c r="W148" s="166"/>
      <c r="X148" s="177"/>
    </row>
    <row r="149" spans="2:24" x14ac:dyDescent="0.25">
      <c r="B149" s="3"/>
      <c r="C149" s="162" t="str">
        <f>IF(MONTH($B$144)=MONTH(C148),VLOOKUP(C148,Anomastica!$A:$B,2,0),"  ")</f>
        <v>Micaela</v>
      </c>
      <c r="D149" s="221"/>
      <c r="E149" s="222"/>
      <c r="F149" s="226" t="str">
        <f>IF(MONTH($B$144)=MONTH(F148),VLOOKUP(F148,Anomastica!$A:$B,2,0),"  ")</f>
        <v xml:space="preserve"> Alina</v>
      </c>
      <c r="G149" s="227"/>
      <c r="H149" s="228"/>
      <c r="I149" s="226" t="str">
        <f>IF(MONTH($B$144)=MONTH(I148),VLOOKUP(I148,Anomastica!$A:$B,2,0),"  ")</f>
        <v>Ismael</v>
      </c>
      <c r="J149" s="227"/>
      <c r="K149" s="228"/>
      <c r="L149" s="226" t="str">
        <f>IF(MONTH($B$144)=MONTH(L148),VLOOKUP(L148,Anomastica!$A:$B,2,0),"  ")</f>
        <v>Germán</v>
      </c>
      <c r="M149" s="227"/>
      <c r="N149" s="228"/>
      <c r="O149" s="226" t="str">
        <f>IF(MONTH($B$144)=MONTH(O148),VLOOKUP(O148,Anomastica!$A:$B,2,0),"  ")</f>
        <v>Romualdo, Gervacio</v>
      </c>
      <c r="P149" s="227"/>
      <c r="Q149" s="228"/>
      <c r="R149" s="226" t="str">
        <f>IF(MONTH($B$144)=MONTH(R148),VLOOKUP(R148,Anomastica!$A:$B,2,0),"  ")</f>
        <v>Silverio</v>
      </c>
      <c r="S149" s="227"/>
      <c r="T149" s="228"/>
      <c r="U149" s="226" t="str">
        <f>IF(MONTH($B$144)=MONTH(U148),VLOOKUP(U148,Anomastica!$A:$B,2,0),"  ")</f>
        <v>Luis, Rodolfo</v>
      </c>
      <c r="V149" s="229"/>
      <c r="W149" s="229"/>
      <c r="X149" s="177"/>
    </row>
    <row r="150" spans="2:24" ht="35.25" customHeight="1" x14ac:dyDescent="0.25">
      <c r="B150" s="3"/>
      <c r="C150" s="165">
        <f>U148+1</f>
        <v>42177</v>
      </c>
      <c r="D150" s="166"/>
      <c r="E150" s="167"/>
      <c r="F150" s="165">
        <f>C150+1</f>
        <v>42178</v>
      </c>
      <c r="G150" s="166"/>
      <c r="H150" s="167"/>
      <c r="I150" s="165">
        <f>F150+1</f>
        <v>42179</v>
      </c>
      <c r="J150" s="166"/>
      <c r="K150" s="167"/>
      <c r="L150" s="165">
        <f>I150+1</f>
        <v>42180</v>
      </c>
      <c r="M150" s="166"/>
      <c r="N150" s="167"/>
      <c r="O150" s="165">
        <f>L150+1</f>
        <v>42181</v>
      </c>
      <c r="P150" s="166"/>
      <c r="Q150" s="167"/>
      <c r="R150" s="165">
        <f>O150+1</f>
        <v>42182</v>
      </c>
      <c r="S150" s="166"/>
      <c r="T150" s="167"/>
      <c r="U150" s="165">
        <f>R150+1</f>
        <v>42183</v>
      </c>
      <c r="V150" s="166"/>
      <c r="W150" s="166"/>
      <c r="X150" s="177"/>
    </row>
    <row r="151" spans="2:24" x14ac:dyDescent="0.25">
      <c r="B151" s="3"/>
      <c r="C151" s="226" t="str">
        <f>IF(MONTH($B$144)=MONTH(C150),VLOOKUP(C150,Anomastica!$A:$B,2,0),"  ")</f>
        <v>Paulino</v>
      </c>
      <c r="D151" s="227"/>
      <c r="E151" s="228"/>
      <c r="F151" s="226" t="str">
        <f>IF(MONTH($B$144)=MONTH(F150),VLOOKUP(F150,Anomastica!$A:$B,2,0),"  ")</f>
        <v>Jacob, Alicia</v>
      </c>
      <c r="G151" s="227"/>
      <c r="H151" s="228"/>
      <c r="I151" s="226" t="str">
        <f>IF(MONTH($B$144)=MONTH(I150),VLOOKUP(I150,Anomastica!$A:$B,2,0),"  ")</f>
        <v>Juan Bautista</v>
      </c>
      <c r="J151" s="227"/>
      <c r="K151" s="228"/>
      <c r="L151" s="226" t="str">
        <f>IF(MONTH($B$144)=MONTH(L150),VLOOKUP(L150,Anomastica!$A:$B,2,0),"  ")</f>
        <v>Gullermo</v>
      </c>
      <c r="M151" s="227"/>
      <c r="N151" s="228"/>
      <c r="O151" s="226" t="str">
        <f>IF(MONTH($B$144)=MONTH(O150),VLOOKUP(O150,Anomastica!$A:$B,2,0),"  ")</f>
        <v>Pelayo</v>
      </c>
      <c r="P151" s="227"/>
      <c r="Q151" s="228"/>
      <c r="R151" s="226" t="str">
        <f>IF(MONTH($B$144)=MONTH(R150),VLOOKUP(R150,Anomastica!$A:$B,2,0),"  ")</f>
        <v xml:space="preserve">Sra. P. Socorro </v>
      </c>
      <c r="S151" s="227"/>
      <c r="T151" s="228"/>
      <c r="U151" s="226" t="str">
        <f>IF(MONTH($B$144)=MONTH(U150),VLOOKUP(U150,Anomastica!$A:$B,2,0),"  ")</f>
        <v>Ireneo</v>
      </c>
      <c r="V151" s="229"/>
      <c r="W151" s="229"/>
      <c r="X151" s="177"/>
    </row>
    <row r="152" spans="2:24" ht="35.25" customHeight="1" x14ac:dyDescent="0.25">
      <c r="B152" s="3"/>
      <c r="C152" s="165">
        <f>U150+1</f>
        <v>42184</v>
      </c>
      <c r="D152" s="166"/>
      <c r="E152" s="167"/>
      <c r="F152" s="165">
        <f>C152+1</f>
        <v>42185</v>
      </c>
      <c r="G152" s="166"/>
      <c r="H152" s="167"/>
      <c r="I152" s="165">
        <f>F152+1</f>
        <v>42186</v>
      </c>
      <c r="J152" s="166"/>
      <c r="K152" s="167"/>
      <c r="L152" s="165">
        <f>I152+1</f>
        <v>42187</v>
      </c>
      <c r="M152" s="166"/>
      <c r="N152" s="167"/>
      <c r="O152" s="165">
        <f>L152+1</f>
        <v>42188</v>
      </c>
      <c r="P152" s="166"/>
      <c r="Q152" s="167"/>
      <c r="R152" s="165">
        <f>O152+1</f>
        <v>42189</v>
      </c>
      <c r="S152" s="166"/>
      <c r="T152" s="167"/>
      <c r="U152" s="165">
        <f>R152+1</f>
        <v>42190</v>
      </c>
      <c r="V152" s="166"/>
      <c r="W152" s="166"/>
      <c r="X152" s="177"/>
    </row>
    <row r="153" spans="2:24" x14ac:dyDescent="0.25">
      <c r="B153" s="3"/>
      <c r="C153" s="226" t="str">
        <f>IF(MONTH($B$144)=MONTH(C152),VLOOKUP(C152,Anomastica!$A:$B,2,0),"  ")</f>
        <v>Pedro, Pablo</v>
      </c>
      <c r="D153" s="227"/>
      <c r="E153" s="228"/>
      <c r="F153" s="226" t="str">
        <f>IF(MONTH($B$144)=MONTH(F152),VLOOKUP(F152,Anomastica!$A:$B,2,0),"  ")</f>
        <v>Marcial</v>
      </c>
      <c r="G153" s="227"/>
      <c r="H153" s="228"/>
      <c r="I153" s="226" t="str">
        <f>IF(MONTH($B$144)=MONTH(I152),VLOOKUP(I152,Anomastica!$A:$B,2,0),"  ")</f>
        <v xml:space="preserve">  </v>
      </c>
      <c r="J153" s="227"/>
      <c r="K153" s="228"/>
      <c r="L153" s="226" t="str">
        <f>IF(MONTH($B$144)=MONTH(L152),VLOOKUP(L152,Anomastica!$A:$B,2,0),"  ")</f>
        <v xml:space="preserve">  </v>
      </c>
      <c r="M153" s="227"/>
      <c r="N153" s="228"/>
      <c r="O153" s="226" t="str">
        <f>IF(MONTH($B$144)=MONTH(O152),VLOOKUP(O152,Anomastica!$A:$B,2,0),"  ")</f>
        <v xml:space="preserve">  </v>
      </c>
      <c r="P153" s="227"/>
      <c r="Q153" s="228"/>
      <c r="R153" s="226" t="str">
        <f>IF(MONTH($B$144)=MONTH(R152),VLOOKUP(R152,Anomastica!$A:$B,2,0),"  ")</f>
        <v xml:space="preserve">  </v>
      </c>
      <c r="S153" s="227"/>
      <c r="T153" s="228"/>
      <c r="U153" s="226" t="str">
        <f>IF(MONTH($B$144)=MONTH(U152),VLOOKUP(U152,Anomastica!$A:$B,2,0),"  ")</f>
        <v xml:space="preserve">  </v>
      </c>
      <c r="V153" s="229"/>
      <c r="W153" s="229"/>
      <c r="X153" s="177"/>
    </row>
    <row r="154" spans="2:24" ht="35.25" customHeight="1" x14ac:dyDescent="0.25">
      <c r="B154" s="3"/>
      <c r="C154" s="165">
        <f>U152+1</f>
        <v>42191</v>
      </c>
      <c r="D154" s="166"/>
      <c r="E154" s="167"/>
      <c r="F154" s="165">
        <f>C154+1</f>
        <v>42192</v>
      </c>
      <c r="G154" s="166"/>
      <c r="H154" s="167"/>
      <c r="I154" s="165">
        <f>F154+1</f>
        <v>42193</v>
      </c>
      <c r="J154" s="166"/>
      <c r="K154" s="167"/>
      <c r="L154" s="165">
        <f>I154+1</f>
        <v>42194</v>
      </c>
      <c r="M154" s="166"/>
      <c r="N154" s="167"/>
      <c r="O154" s="165">
        <f>L154+1</f>
        <v>42195</v>
      </c>
      <c r="P154" s="166"/>
      <c r="Q154" s="167"/>
      <c r="R154" s="165">
        <f>O154+1</f>
        <v>42196</v>
      </c>
      <c r="S154" s="166"/>
      <c r="T154" s="167"/>
      <c r="U154" s="165">
        <f>R154+1</f>
        <v>42197</v>
      </c>
      <c r="V154" s="166"/>
      <c r="W154" s="166"/>
      <c r="X154" s="177"/>
    </row>
    <row r="155" spans="2:24" ht="15" customHeight="1" x14ac:dyDescent="0.25">
      <c r="B155" s="3"/>
      <c r="C155" s="226" t="str">
        <f>IF(MONTH($B$144)=MONTH(C154),VLOOKUP(C154,Anomastica!$A:$B,2,0),"  ")</f>
        <v xml:space="preserve">  </v>
      </c>
      <c r="D155" s="227"/>
      <c r="E155" s="228"/>
      <c r="F155" s="226" t="str">
        <f>IF(MONTH($B$144)=MONTH(F154),VLOOKUP(F154,Anomastica!$A:$B,2,0),"  ")</f>
        <v xml:space="preserve">  </v>
      </c>
      <c r="G155" s="227"/>
      <c r="H155" s="228"/>
      <c r="I155" s="226" t="str">
        <f>IF(MONTH($B$144)=MONTH(I154),VLOOKUP(I154,Anomastica!$A:$B,2,0),"  ")</f>
        <v xml:space="preserve">  </v>
      </c>
      <c r="J155" s="227"/>
      <c r="K155" s="228"/>
      <c r="L155" s="226" t="str">
        <f>IF(MONTH($B$144)=MONTH(L154),VLOOKUP(L154,Anomastica!$A:$B,2,0),"  ")</f>
        <v xml:space="preserve">  </v>
      </c>
      <c r="M155" s="227"/>
      <c r="N155" s="228"/>
      <c r="O155" s="226" t="str">
        <f>IF(MONTH($B$144)=MONTH(O154),VLOOKUP(O154,Anomastica!$A:$B,2,0),"  ")</f>
        <v xml:space="preserve">  </v>
      </c>
      <c r="P155" s="227"/>
      <c r="Q155" s="228"/>
      <c r="R155" s="226" t="str">
        <f>IF(MONTH($B$144)=MONTH(R154),VLOOKUP(R154,Anomastica!$A:$B,2,0),"  ")</f>
        <v xml:space="preserve">  </v>
      </c>
      <c r="S155" s="227"/>
      <c r="T155" s="228"/>
      <c r="U155" s="226" t="str">
        <f>IF(MONTH($B$144)=MONTH(U154),VLOOKUP(U154,Anomastica!$A:$B,2,0),"  ")</f>
        <v xml:space="preserve">  </v>
      </c>
      <c r="V155" s="229"/>
      <c r="W155" s="229"/>
      <c r="X155" s="177"/>
    </row>
    <row r="156" spans="2:24" x14ac:dyDescent="0.25">
      <c r="B156" s="3"/>
      <c r="C156" s="16"/>
      <c r="D156" s="153">
        <f>DATE(ANUAL,MES+4,1)</f>
        <v>42125</v>
      </c>
      <c r="E156" s="122"/>
      <c r="F156" s="122"/>
      <c r="G156" s="122"/>
      <c r="H156" s="122"/>
      <c r="I156" s="122"/>
      <c r="J156" s="154"/>
      <c r="K156" s="180"/>
      <c r="L156" s="156"/>
      <c r="M156" s="156"/>
      <c r="N156" s="156"/>
      <c r="O156" s="156"/>
      <c r="P156" s="153">
        <f>DATE(ANUAL,MES+6,1)</f>
        <v>42186</v>
      </c>
      <c r="Q156" s="122"/>
      <c r="R156" s="122"/>
      <c r="S156" s="122"/>
      <c r="T156" s="122"/>
      <c r="U156" s="122"/>
      <c r="V156" s="154"/>
      <c r="W156" s="160"/>
      <c r="X156" s="177"/>
    </row>
    <row r="157" spans="2:24" x14ac:dyDescent="0.25">
      <c r="B157" s="3"/>
      <c r="C157" s="17"/>
      <c r="D157" s="10" t="s">
        <v>8</v>
      </c>
      <c r="E157" s="10" t="s">
        <v>9</v>
      </c>
      <c r="F157" s="10" t="s">
        <v>10</v>
      </c>
      <c r="G157" s="10" t="s">
        <v>11</v>
      </c>
      <c r="H157" s="10" t="s">
        <v>12</v>
      </c>
      <c r="I157" s="10" t="s">
        <v>13</v>
      </c>
      <c r="J157" s="10" t="s">
        <v>14</v>
      </c>
      <c r="K157" s="121"/>
      <c r="L157" s="121"/>
      <c r="M157" s="121"/>
      <c r="N157" s="121"/>
      <c r="O157" s="121"/>
      <c r="P157" s="10" t="s">
        <v>8</v>
      </c>
      <c r="Q157" s="10" t="s">
        <v>9</v>
      </c>
      <c r="R157" s="10" t="s">
        <v>10</v>
      </c>
      <c r="S157" s="10" t="s">
        <v>11</v>
      </c>
      <c r="T157" s="10" t="s">
        <v>12</v>
      </c>
      <c r="U157" s="10" t="s">
        <v>13</v>
      </c>
      <c r="V157" s="10" t="s">
        <v>14</v>
      </c>
      <c r="W157" s="161"/>
      <c r="X157" s="177"/>
    </row>
    <row r="158" spans="2:24" x14ac:dyDescent="0.25">
      <c r="B158" s="3"/>
      <c r="C158" s="17"/>
      <c r="D158" s="12" t="str">
        <f t="array" ref="D158:J163">IF(MONTH(DATE(ANUAL,MES+4,1))&lt;&gt;MONTH(DATE(ANUAL,MES+4,1)-(WEEKDAY(DATE(ANUAL,MES+4,1),2)-1)+{0;1;2;3;4;5}*7+{1,2,3,4,5,6,7}-1),"",DATE(ANUAL,MES+4,1)-(WEEKDAY(DATE(ANUAL,MES+4,1),2)-1)+{0;1;2;3;4;5}*7+{1,2,3,4,5,6,7}-1)</f>
        <v/>
      </c>
      <c r="E158" s="12" t="str">
        <v/>
      </c>
      <c r="F158" s="12" t="str">
        <v/>
      </c>
      <c r="G158" s="12" t="str">
        <v/>
      </c>
      <c r="H158" s="12">
        <v>42125</v>
      </c>
      <c r="I158" s="12">
        <v>42126</v>
      </c>
      <c r="J158" s="13">
        <v>42127</v>
      </c>
      <c r="K158" s="121"/>
      <c r="L158" s="121"/>
      <c r="M158" s="121"/>
      <c r="N158" s="121"/>
      <c r="O158" s="121"/>
      <c r="P158" s="12" t="str">
        <f t="array" ref="P158:V163">IF(MONTH(DATE(ANUAL,MES+6,1))&lt;&gt;MONTH(DATE(ANUAL,MES+6,1)-(WEEKDAY(DATE(ANUAL,MES+6,1),2)-1)+{0;1;2;3;4;5}*7+{1,2,3,4,5,6,7}-1),"",DATE(ANUAL,MES+6,1)-(WEEKDAY(DATE(ANUAL,MES+6,1),2)-1)+{0;1;2;3;4;5}*7+{1,2,3,4,5,6,7}-1)</f>
        <v/>
      </c>
      <c r="Q158" s="12" t="str">
        <v/>
      </c>
      <c r="R158" s="12">
        <v>42186</v>
      </c>
      <c r="S158" s="12">
        <v>42187</v>
      </c>
      <c r="T158" s="12">
        <v>42188</v>
      </c>
      <c r="U158" s="12">
        <v>42189</v>
      </c>
      <c r="V158" s="13">
        <v>42190</v>
      </c>
      <c r="W158" s="161"/>
      <c r="X158" s="177"/>
    </row>
    <row r="159" spans="2:24" x14ac:dyDescent="0.25">
      <c r="B159" s="3"/>
      <c r="C159" s="17"/>
      <c r="D159" s="12">
        <v>42128</v>
      </c>
      <c r="E159" s="12">
        <v>42129</v>
      </c>
      <c r="F159" s="12">
        <v>42130</v>
      </c>
      <c r="G159" s="12">
        <v>42131</v>
      </c>
      <c r="H159" s="12">
        <v>42132</v>
      </c>
      <c r="I159" s="12">
        <v>42133</v>
      </c>
      <c r="J159" s="13">
        <v>42134</v>
      </c>
      <c r="K159" s="121"/>
      <c r="L159" s="121"/>
      <c r="M159" s="121"/>
      <c r="N159" s="121"/>
      <c r="O159" s="121"/>
      <c r="P159" s="12">
        <v>42191</v>
      </c>
      <c r="Q159" s="12">
        <v>42192</v>
      </c>
      <c r="R159" s="12">
        <v>42193</v>
      </c>
      <c r="S159" s="12">
        <v>42194</v>
      </c>
      <c r="T159" s="12">
        <v>42195</v>
      </c>
      <c r="U159" s="12">
        <v>42196</v>
      </c>
      <c r="V159" s="13">
        <v>42197</v>
      </c>
      <c r="W159" s="161"/>
      <c r="X159" s="177"/>
    </row>
    <row r="160" spans="2:24" x14ac:dyDescent="0.25">
      <c r="B160" s="3"/>
      <c r="C160" s="17"/>
      <c r="D160" s="12">
        <v>42135</v>
      </c>
      <c r="E160" s="12">
        <v>42136</v>
      </c>
      <c r="F160" s="12">
        <v>42137</v>
      </c>
      <c r="G160" s="12">
        <v>42138</v>
      </c>
      <c r="H160" s="12">
        <v>42139</v>
      </c>
      <c r="I160" s="12">
        <v>42140</v>
      </c>
      <c r="J160" s="13">
        <v>42141</v>
      </c>
      <c r="K160" s="121"/>
      <c r="L160" s="121"/>
      <c r="M160" s="121"/>
      <c r="N160" s="121"/>
      <c r="O160" s="121"/>
      <c r="P160" s="12">
        <v>42198</v>
      </c>
      <c r="Q160" s="12">
        <v>42199</v>
      </c>
      <c r="R160" s="12">
        <v>42200</v>
      </c>
      <c r="S160" s="12">
        <v>42201</v>
      </c>
      <c r="T160" s="12">
        <v>42202</v>
      </c>
      <c r="U160" s="12">
        <v>42203</v>
      </c>
      <c r="V160" s="13">
        <v>42204</v>
      </c>
      <c r="W160" s="161"/>
      <c r="X160" s="177"/>
    </row>
    <row r="161" spans="2:24" x14ac:dyDescent="0.25">
      <c r="B161" s="3"/>
      <c r="C161" s="17"/>
      <c r="D161" s="12">
        <v>42142</v>
      </c>
      <c r="E161" s="12">
        <v>42143</v>
      </c>
      <c r="F161" s="12">
        <v>42144</v>
      </c>
      <c r="G161" s="12">
        <v>42145</v>
      </c>
      <c r="H161" s="12">
        <v>42146</v>
      </c>
      <c r="I161" s="12">
        <v>42147</v>
      </c>
      <c r="J161" s="13">
        <v>42148</v>
      </c>
      <c r="K161" s="121"/>
      <c r="L161" s="121"/>
      <c r="M161" s="121"/>
      <c r="N161" s="121"/>
      <c r="O161" s="121"/>
      <c r="P161" s="12">
        <v>42205</v>
      </c>
      <c r="Q161" s="12">
        <v>42206</v>
      </c>
      <c r="R161" s="12">
        <v>42207</v>
      </c>
      <c r="S161" s="12">
        <v>42208</v>
      </c>
      <c r="T161" s="12">
        <v>42209</v>
      </c>
      <c r="U161" s="12">
        <v>42210</v>
      </c>
      <c r="V161" s="13">
        <v>42211</v>
      </c>
      <c r="W161" s="161"/>
      <c r="X161" s="177"/>
    </row>
    <row r="162" spans="2:24" x14ac:dyDescent="0.25">
      <c r="B162" s="3"/>
      <c r="C162" s="17"/>
      <c r="D162" s="12">
        <v>42149</v>
      </c>
      <c r="E162" s="12">
        <v>42150</v>
      </c>
      <c r="F162" s="12">
        <v>42151</v>
      </c>
      <c r="G162" s="12">
        <v>42152</v>
      </c>
      <c r="H162" s="12">
        <v>42153</v>
      </c>
      <c r="I162" s="12">
        <v>42154</v>
      </c>
      <c r="J162" s="13">
        <v>42155</v>
      </c>
      <c r="K162" s="121"/>
      <c r="L162" s="121"/>
      <c r="M162" s="121"/>
      <c r="N162" s="121"/>
      <c r="O162" s="121"/>
      <c r="P162" s="12">
        <v>42212</v>
      </c>
      <c r="Q162" s="12">
        <v>42213</v>
      </c>
      <c r="R162" s="12">
        <v>42214</v>
      </c>
      <c r="S162" s="12">
        <v>42215</v>
      </c>
      <c r="T162" s="12">
        <v>42216</v>
      </c>
      <c r="U162" s="12" t="str">
        <v/>
      </c>
      <c r="V162" s="13" t="str">
        <v/>
      </c>
      <c r="W162" s="161"/>
      <c r="X162" s="177"/>
    </row>
    <row r="163" spans="2:24" x14ac:dyDescent="0.25">
      <c r="B163" s="3"/>
      <c r="C163" s="20"/>
      <c r="D163" s="12" t="str">
        <v/>
      </c>
      <c r="E163" s="12" t="str">
        <v/>
      </c>
      <c r="F163" s="12" t="str">
        <v/>
      </c>
      <c r="G163" s="12" t="str">
        <v/>
      </c>
      <c r="H163" s="12" t="str">
        <v/>
      </c>
      <c r="I163" s="12" t="str">
        <v/>
      </c>
      <c r="J163" s="12" t="str">
        <v/>
      </c>
      <c r="K163" s="120"/>
      <c r="L163" s="120"/>
      <c r="M163" s="120"/>
      <c r="N163" s="120"/>
      <c r="O163" s="120"/>
      <c r="P163" s="12" t="str">
        <v/>
      </c>
      <c r="Q163" s="12" t="str">
        <v/>
      </c>
      <c r="R163" s="12" t="str">
        <v/>
      </c>
      <c r="S163" s="12" t="str">
        <v/>
      </c>
      <c r="T163" s="12" t="str">
        <v/>
      </c>
      <c r="U163" s="12" t="str">
        <v/>
      </c>
      <c r="V163" s="12" t="str">
        <v/>
      </c>
      <c r="W163" s="186"/>
      <c r="X163" s="182"/>
    </row>
    <row r="164" spans="2:24" x14ac:dyDescent="0.25">
      <c r="B164" s="3"/>
      <c r="C164" s="84"/>
      <c r="D164" s="85"/>
      <c r="E164" s="85"/>
      <c r="F164" s="85"/>
      <c r="G164" s="85"/>
      <c r="H164" s="85"/>
      <c r="I164" s="85"/>
      <c r="J164" s="85"/>
      <c r="K164" s="85"/>
      <c r="L164" s="85"/>
      <c r="M164" s="85"/>
      <c r="N164" s="85"/>
      <c r="O164" s="85"/>
      <c r="P164" s="85"/>
      <c r="Q164" s="85"/>
      <c r="R164" s="85"/>
      <c r="S164" s="85"/>
      <c r="T164" s="85"/>
      <c r="U164" s="85"/>
      <c r="V164" s="85"/>
      <c r="W164" s="85"/>
      <c r="X164" s="85"/>
    </row>
    <row r="165" spans="2:24" x14ac:dyDescent="0.25">
      <c r="B165" s="3"/>
      <c r="C165" s="85"/>
      <c r="D165" s="85"/>
      <c r="E165" s="85"/>
      <c r="F165" s="85"/>
      <c r="G165" s="85"/>
      <c r="H165" s="85"/>
      <c r="I165" s="85"/>
      <c r="J165" s="85"/>
      <c r="K165" s="85"/>
      <c r="L165" s="85"/>
      <c r="M165" s="85"/>
      <c r="N165" s="85"/>
      <c r="O165" s="85"/>
      <c r="P165" s="85"/>
      <c r="Q165" s="85"/>
      <c r="R165" s="85"/>
      <c r="S165" s="85"/>
      <c r="T165" s="85"/>
      <c r="U165" s="85"/>
      <c r="V165" s="85"/>
      <c r="W165" s="85"/>
      <c r="X165" s="85"/>
    </row>
    <row r="166" spans="2:24" x14ac:dyDescent="0.25">
      <c r="B166" s="3"/>
      <c r="C166" s="84"/>
      <c r="D166" s="85"/>
      <c r="E166" s="85"/>
      <c r="F166" s="85"/>
      <c r="G166" s="85"/>
      <c r="H166" s="85"/>
      <c r="I166" s="85"/>
      <c r="J166" s="85"/>
      <c r="K166" s="85"/>
      <c r="L166" s="85"/>
      <c r="M166" s="85"/>
      <c r="N166" s="85"/>
      <c r="O166" s="85"/>
      <c r="P166" s="85"/>
      <c r="Q166" s="85"/>
      <c r="R166" s="85"/>
      <c r="S166" s="85"/>
      <c r="T166" s="85"/>
      <c r="U166" s="85"/>
      <c r="V166" s="85"/>
      <c r="W166" s="85"/>
      <c r="X166" s="85"/>
    </row>
    <row r="167" spans="2:24" x14ac:dyDescent="0.25">
      <c r="B167" s="3"/>
      <c r="C167" s="85"/>
      <c r="D167" s="85"/>
      <c r="E167" s="85"/>
      <c r="F167" s="85"/>
      <c r="G167" s="85"/>
      <c r="H167" s="85"/>
      <c r="I167" s="85"/>
      <c r="J167" s="85"/>
      <c r="K167" s="85"/>
      <c r="L167" s="85"/>
      <c r="M167" s="85"/>
      <c r="N167" s="85"/>
      <c r="O167" s="85"/>
      <c r="P167" s="85"/>
      <c r="Q167" s="85"/>
      <c r="R167" s="85"/>
      <c r="S167" s="85"/>
      <c r="T167" s="85"/>
      <c r="U167" s="85"/>
      <c r="V167" s="85"/>
      <c r="W167" s="85"/>
      <c r="X167" s="85"/>
    </row>
    <row r="168" spans="2:24" x14ac:dyDescent="0.25">
      <c r="B168" s="3"/>
      <c r="C168" s="84"/>
      <c r="D168" s="85"/>
      <c r="E168" s="85"/>
      <c r="F168" s="85"/>
      <c r="G168" s="85"/>
      <c r="H168" s="85"/>
      <c r="I168" s="85"/>
      <c r="J168" s="85"/>
      <c r="K168" s="85"/>
      <c r="L168" s="85"/>
      <c r="M168" s="85"/>
      <c r="N168" s="85"/>
      <c r="O168" s="85"/>
      <c r="P168" s="85"/>
      <c r="Q168" s="85"/>
      <c r="R168" s="85"/>
      <c r="S168" s="85"/>
      <c r="T168" s="85"/>
      <c r="U168" s="85"/>
      <c r="V168" s="85"/>
      <c r="W168" s="85"/>
      <c r="X168" s="85"/>
    </row>
    <row r="169" spans="2:24" x14ac:dyDescent="0.25">
      <c r="B169" s="60"/>
      <c r="C169" s="85"/>
      <c r="D169" s="85"/>
      <c r="E169" s="85"/>
      <c r="F169" s="85"/>
      <c r="G169" s="85"/>
      <c r="H169" s="85"/>
      <c r="I169" s="85"/>
      <c r="J169" s="85"/>
      <c r="K169" s="85"/>
      <c r="L169" s="85"/>
      <c r="M169" s="85"/>
      <c r="N169" s="85"/>
      <c r="O169" s="85"/>
      <c r="P169" s="85"/>
      <c r="Q169" s="85"/>
      <c r="R169" s="85"/>
      <c r="S169" s="85"/>
      <c r="T169" s="85"/>
      <c r="U169" s="85"/>
      <c r="V169" s="85"/>
      <c r="W169" s="85"/>
      <c r="X169" s="85"/>
    </row>
    <row r="170" spans="2:24" ht="35.25" x14ac:dyDescent="0.5">
      <c r="B170" s="57"/>
      <c r="C170" s="148">
        <f>DATE(ANUAL,B173,1)</f>
        <v>42186</v>
      </c>
      <c r="D170" s="149"/>
      <c r="E170" s="149"/>
      <c r="F170" s="149"/>
      <c r="G170" s="149"/>
      <c r="H170" s="149"/>
      <c r="I170" s="149"/>
      <c r="J170" s="149"/>
      <c r="K170" s="149"/>
      <c r="L170" s="149"/>
      <c r="M170" s="149"/>
      <c r="N170" s="149"/>
      <c r="O170" s="149"/>
      <c r="P170" s="149"/>
      <c r="Q170" s="149"/>
      <c r="R170" s="149"/>
      <c r="S170" s="149"/>
      <c r="T170" s="149"/>
      <c r="U170" s="149"/>
      <c r="V170" s="149"/>
      <c r="W170" s="149"/>
      <c r="X170" s="21" t="s">
        <v>0</v>
      </c>
    </row>
    <row r="171" spans="2:24" x14ac:dyDescent="0.25">
      <c r="B171" s="3"/>
      <c r="C171" s="128" t="s">
        <v>1</v>
      </c>
      <c r="D171" s="129"/>
      <c r="E171" s="190"/>
      <c r="F171" s="175" t="s">
        <v>2</v>
      </c>
      <c r="G171" s="129"/>
      <c r="H171" s="190"/>
      <c r="I171" s="175" t="s">
        <v>3</v>
      </c>
      <c r="J171" s="129"/>
      <c r="K171" s="190"/>
      <c r="L171" s="175" t="s">
        <v>4</v>
      </c>
      <c r="M171" s="129"/>
      <c r="N171" s="190"/>
      <c r="O171" s="175" t="s">
        <v>5</v>
      </c>
      <c r="P171" s="129"/>
      <c r="Q171" s="190"/>
      <c r="R171" s="175" t="s">
        <v>6</v>
      </c>
      <c r="S171" s="129"/>
      <c r="T171" s="190"/>
      <c r="U171" s="198" t="s">
        <v>7</v>
      </c>
      <c r="V171" s="199"/>
      <c r="W171" s="199"/>
      <c r="X171" s="201"/>
    </row>
    <row r="172" spans="2:24" ht="35.25" x14ac:dyDescent="0.25">
      <c r="B172" s="3">
        <f>DATE(ANUAL,7,1)</f>
        <v>42186</v>
      </c>
      <c r="C172" s="165">
        <f>(B172-WEEKDAY(B172,3))</f>
        <v>42184</v>
      </c>
      <c r="D172" s="166"/>
      <c r="E172" s="167"/>
      <c r="F172" s="165">
        <f>C172+1</f>
        <v>42185</v>
      </c>
      <c r="G172" s="166"/>
      <c r="H172" s="167"/>
      <c r="I172" s="165">
        <f>F172+1</f>
        <v>42186</v>
      </c>
      <c r="J172" s="166"/>
      <c r="K172" s="167"/>
      <c r="L172" s="165">
        <f>I172+1</f>
        <v>42187</v>
      </c>
      <c r="M172" s="166"/>
      <c r="N172" s="167"/>
      <c r="O172" s="165">
        <f>L172+1</f>
        <v>42188</v>
      </c>
      <c r="P172" s="166"/>
      <c r="Q172" s="167"/>
      <c r="R172" s="165">
        <f>O172+1</f>
        <v>42189</v>
      </c>
      <c r="S172" s="166"/>
      <c r="T172" s="167"/>
      <c r="U172" s="219">
        <f>R172+1</f>
        <v>42190</v>
      </c>
      <c r="V172" s="220"/>
      <c r="W172" s="220"/>
      <c r="X172" s="177"/>
    </row>
    <row r="173" spans="2:24" x14ac:dyDescent="0.25">
      <c r="B173" s="3">
        <f>MONTH(B172)</f>
        <v>7</v>
      </c>
      <c r="C173" s="230" t="str">
        <f>IF(MONTH($B$172)=MONTH(C172),VLOOKUP(C172,Anomastica!$A:$B,2,0),"  ")</f>
        <v xml:space="preserve">  </v>
      </c>
      <c r="D173" s="231"/>
      <c r="E173" s="232"/>
      <c r="F173" s="162" t="str">
        <f>IF(MONTH($B$172)=MONTH(F172),VLOOKUP(F172,Anomastica!$A:$B,2,0),"  ")</f>
        <v xml:space="preserve">  </v>
      </c>
      <c r="G173" s="163"/>
      <c r="H173" s="164"/>
      <c r="I173" s="162" t="str">
        <f>IF(MONTH($B$172)=MONTH(I172),VLOOKUP(I172,Anomastica!$A:$B,2,0),"  ")</f>
        <v>Simeón</v>
      </c>
      <c r="J173" s="163"/>
      <c r="K173" s="164"/>
      <c r="L173" s="162" t="str">
        <f>IF(MONTH($B$172)=MONTH(L172),VLOOKUP(L172,Anomastica!$A:$B,2,0),"  ")</f>
        <v xml:space="preserve">Justo </v>
      </c>
      <c r="M173" s="163"/>
      <c r="N173" s="164"/>
      <c r="O173" s="162" t="str">
        <f>IF(MONTH($B$172)=MONTH(O172),VLOOKUP(O172,Anomastica!$A:$B,2,0),"  ")</f>
        <v>Tomás</v>
      </c>
      <c r="P173" s="163"/>
      <c r="Q173" s="164"/>
      <c r="R173" s="162" t="str">
        <f>IF(MONTH($B$172)=MONTH(R172),VLOOKUP(R172,Anomastica!$A:$B,2,0),"  ")</f>
        <v>Isabel Portugal</v>
      </c>
      <c r="S173" s="163"/>
      <c r="T173" s="164"/>
      <c r="U173" s="162" t="str">
        <f>IF(MONTH($B$172)=MONTH(U172),VLOOKUP(U172,Anomastica!$A:$B,2,0),"  ")</f>
        <v>Aroa</v>
      </c>
      <c r="V173" s="163"/>
      <c r="W173" s="163"/>
      <c r="X173" s="177"/>
    </row>
    <row r="174" spans="2:24" ht="35.25" x14ac:dyDescent="0.25">
      <c r="B174" s="3"/>
      <c r="C174" s="165">
        <f>U172+1</f>
        <v>42191</v>
      </c>
      <c r="D174" s="166"/>
      <c r="E174" s="167"/>
      <c r="F174" s="165">
        <f>C174+1</f>
        <v>42192</v>
      </c>
      <c r="G174" s="166"/>
      <c r="H174" s="167"/>
      <c r="I174" s="165">
        <f>F174+1</f>
        <v>42193</v>
      </c>
      <c r="J174" s="166"/>
      <c r="K174" s="167"/>
      <c r="L174" s="165">
        <f>I174+1</f>
        <v>42194</v>
      </c>
      <c r="M174" s="166"/>
      <c r="N174" s="167"/>
      <c r="O174" s="165">
        <f>L174+1</f>
        <v>42195</v>
      </c>
      <c r="P174" s="166"/>
      <c r="Q174" s="167"/>
      <c r="R174" s="165">
        <f>O174+1</f>
        <v>42196</v>
      </c>
      <c r="S174" s="166"/>
      <c r="T174" s="167"/>
      <c r="U174" s="204">
        <f>R174+1</f>
        <v>42197</v>
      </c>
      <c r="V174" s="205"/>
      <c r="W174" s="205"/>
      <c r="X174" s="177"/>
    </row>
    <row r="175" spans="2:24" x14ac:dyDescent="0.25">
      <c r="B175" s="3"/>
      <c r="C175" s="162" t="str">
        <f>IF(MONTH($B$172)=MONTH(C174),VLOOKUP(C174,Anomastica!$A:$B,2,0),"  ")</f>
        <v>Isaías</v>
      </c>
      <c r="D175" s="163"/>
      <c r="E175" s="164"/>
      <c r="F175" s="162" t="str">
        <f>IF(MONTH($B$172)=MONTH(F174),VLOOKUP(F174,Anomastica!$A:$B,2,0),"  ")</f>
        <v>Fermín</v>
      </c>
      <c r="G175" s="163"/>
      <c r="H175" s="164"/>
      <c r="I175" s="162" t="str">
        <f>IF(MONTH($B$172)=MONTH(I174),VLOOKUP(I174,Anomastica!$A:$B,2,0),"  ")</f>
        <v>Priscila</v>
      </c>
      <c r="J175" s="163"/>
      <c r="K175" s="164"/>
      <c r="L175" s="162" t="str">
        <f>IF(MONTH($B$172)=MONTH(L174),VLOOKUP(L174,Anomastica!$A:$B,2,0),"  ")</f>
        <v>Verónica</v>
      </c>
      <c r="M175" s="163"/>
      <c r="N175" s="164"/>
      <c r="O175" s="162" t="str">
        <f>IF(MONTH($B$172)=MONTH(O174),VLOOKUP(O174,Anomastica!$A:$B,2,0),"  ")</f>
        <v>Cristóbal, Amalia</v>
      </c>
      <c r="P175" s="163"/>
      <c r="Q175" s="164"/>
      <c r="R175" s="162" t="str">
        <f>IF(MONTH($B$172)=MONTH(R174),VLOOKUP(R174,Anomastica!$A:$B,2,0),"  ")</f>
        <v>Benito</v>
      </c>
      <c r="S175" s="163"/>
      <c r="T175" s="164"/>
      <c r="U175" s="233" t="str">
        <f>IF(MONTH($B$172)=MONTH(U174),VLOOKUP(U174,Anomastica!$A:$B,2,0),"  ")</f>
        <v>Nabor</v>
      </c>
      <c r="V175" s="234"/>
      <c r="W175" s="234"/>
      <c r="X175" s="177"/>
    </row>
    <row r="176" spans="2:24" ht="35.25" x14ac:dyDescent="0.25">
      <c r="B176" s="3"/>
      <c r="C176" s="165">
        <f>U174+1</f>
        <v>42198</v>
      </c>
      <c r="D176" s="166"/>
      <c r="E176" s="167"/>
      <c r="F176" s="165">
        <f>C176+1</f>
        <v>42199</v>
      </c>
      <c r="G176" s="166"/>
      <c r="H176" s="167"/>
      <c r="I176" s="165">
        <f>F176+1</f>
        <v>42200</v>
      </c>
      <c r="J176" s="166"/>
      <c r="K176" s="167"/>
      <c r="L176" s="165">
        <f>I176+1</f>
        <v>42201</v>
      </c>
      <c r="M176" s="166"/>
      <c r="N176" s="167"/>
      <c r="O176" s="165">
        <f>L176+1</f>
        <v>42202</v>
      </c>
      <c r="P176" s="166"/>
      <c r="Q176" s="167"/>
      <c r="R176" s="165">
        <f>O176+1</f>
        <v>42203</v>
      </c>
      <c r="S176" s="166"/>
      <c r="T176" s="167"/>
      <c r="U176" s="204">
        <f>R176+1</f>
        <v>42204</v>
      </c>
      <c r="V176" s="205"/>
      <c r="W176" s="205"/>
      <c r="X176" s="177"/>
    </row>
    <row r="177" spans="2:24" x14ac:dyDescent="0.25">
      <c r="B177" s="3"/>
      <c r="C177" s="162" t="str">
        <f>IF(MONTH($B$172)=MONTH(C176),VLOOKUP(C176,Anomastica!$A:$B,2,0),"  ")</f>
        <v>Enrique</v>
      </c>
      <c r="D177" s="163"/>
      <c r="E177" s="164"/>
      <c r="F177" s="162" t="str">
        <f>IF(MONTH($B$172)=MONTH(F176),VLOOKUP(F176,Anomastica!$A:$B,2,0),"  ")</f>
        <v>Camilo</v>
      </c>
      <c r="G177" s="163"/>
      <c r="H177" s="164"/>
      <c r="I177" s="162" t="str">
        <f>IF(MONTH($B$172)=MONTH(I176),VLOOKUP(I176,Anomastica!$A:$B,2,0),"  ")</f>
        <v>Buenaventura</v>
      </c>
      <c r="J177" s="163"/>
      <c r="K177" s="164"/>
      <c r="L177" s="162" t="str">
        <f>IF(MONTH($B$172)=MONTH(L176),VLOOKUP(L176,Anomastica!$A:$B,2,0),"  ")</f>
        <v>Sra. del Carmen</v>
      </c>
      <c r="M177" s="163"/>
      <c r="N177" s="164"/>
      <c r="O177" s="162" t="str">
        <f>IF(MONTH($B$172)=MONTH(O176),VLOOKUP(O176,Anomastica!$A:$B,2,0),"  ")</f>
        <v>Alejo</v>
      </c>
      <c r="P177" s="163"/>
      <c r="Q177" s="164"/>
      <c r="R177" s="162" t="str">
        <f>IF(MONTH($B$172)=MONTH(R176),VLOOKUP(R176,Anomastica!$A:$B,2,0),"  ")</f>
        <v>Marína, Federico</v>
      </c>
      <c r="S177" s="163"/>
      <c r="T177" s="164"/>
      <c r="U177" s="233" t="str">
        <f>IF(MONTH($B$172)=MONTH(U176),VLOOKUP(U176,Anomastica!$A:$B,2,0),"  ")</f>
        <v>Arsenio</v>
      </c>
      <c r="V177" s="234"/>
      <c r="W177" s="234"/>
      <c r="X177" s="177"/>
    </row>
    <row r="178" spans="2:24" ht="35.25" x14ac:dyDescent="0.25">
      <c r="B178" s="3"/>
      <c r="C178" s="165">
        <f>U176+1</f>
        <v>42205</v>
      </c>
      <c r="D178" s="166"/>
      <c r="E178" s="167"/>
      <c r="F178" s="165">
        <f>C178+1</f>
        <v>42206</v>
      </c>
      <c r="G178" s="166"/>
      <c r="H178" s="167"/>
      <c r="I178" s="165">
        <f>F178+1</f>
        <v>42207</v>
      </c>
      <c r="J178" s="166"/>
      <c r="K178" s="167"/>
      <c r="L178" s="165">
        <f>I178+1</f>
        <v>42208</v>
      </c>
      <c r="M178" s="166"/>
      <c r="N178" s="167"/>
      <c r="O178" s="165">
        <f>L178+1</f>
        <v>42209</v>
      </c>
      <c r="P178" s="166"/>
      <c r="Q178" s="167"/>
      <c r="R178" s="165">
        <f>O178+1</f>
        <v>42210</v>
      </c>
      <c r="S178" s="166"/>
      <c r="T178" s="167"/>
      <c r="U178" s="204">
        <f>R178+1</f>
        <v>42211</v>
      </c>
      <c r="V178" s="205"/>
      <c r="W178" s="205"/>
      <c r="X178" s="177"/>
    </row>
    <row r="179" spans="2:24" x14ac:dyDescent="0.25">
      <c r="B179" s="3"/>
      <c r="C179" s="226" t="str">
        <f>IF(MONTH($B$172)=MONTH(C178),VLOOKUP(C178,Anomastica!$A:$B,2,0),"  ")</f>
        <v>Elias</v>
      </c>
      <c r="D179" s="229"/>
      <c r="E179" s="237"/>
      <c r="F179" s="226" t="str">
        <f>IF(MONTH($B$172)=MONTH(F178),VLOOKUP(F178,Anomastica!$A:$B,2,0),"  ")</f>
        <v xml:space="preserve">Julia  </v>
      </c>
      <c r="G179" s="229"/>
      <c r="H179" s="237"/>
      <c r="I179" s="226" t="str">
        <f>IF(MONTH($B$172)=MONTH(I178),VLOOKUP(I178,Anomastica!$A:$B,2,0),"  ")</f>
        <v>Mª Magdalena</v>
      </c>
      <c r="J179" s="229"/>
      <c r="K179" s="237"/>
      <c r="L179" s="226" t="str">
        <f>IF(MONTH($B$172)=MONTH(L178),VLOOKUP(L178,Anomastica!$A:$B,2,0),"  ")</f>
        <v>Brígida</v>
      </c>
      <c r="M179" s="229"/>
      <c r="N179" s="237"/>
      <c r="O179" s="226" t="str">
        <f>IF(MONTH($B$172)=MONTH(O178),VLOOKUP(O178,Anomastica!$A:$B,2,0),"  ")</f>
        <v>Cristina, Iván</v>
      </c>
      <c r="P179" s="229"/>
      <c r="Q179" s="237"/>
      <c r="R179" s="226" t="str">
        <f>IF(MONTH($B$172)=MONTH(R178),VLOOKUP(R178,Anomastica!$A:$B,2,0),"  ")</f>
        <v>Santiago/Jaime</v>
      </c>
      <c r="S179" s="229"/>
      <c r="T179" s="237"/>
      <c r="U179" s="235" t="str">
        <f>IF(MONTH($B$172)=MONTH(U178),VLOOKUP(U178,Anomastica!$A:$B,2,0),"  ")</f>
        <v>Joaquín y Ana</v>
      </c>
      <c r="V179" s="236"/>
      <c r="W179" s="236"/>
      <c r="X179" s="177"/>
    </row>
    <row r="180" spans="2:24" ht="35.25" x14ac:dyDescent="0.25">
      <c r="B180" s="3"/>
      <c r="C180" s="165">
        <f>U178+1</f>
        <v>42212</v>
      </c>
      <c r="D180" s="166"/>
      <c r="E180" s="167"/>
      <c r="F180" s="165">
        <f>C180+1</f>
        <v>42213</v>
      </c>
      <c r="G180" s="166"/>
      <c r="H180" s="167"/>
      <c r="I180" s="165">
        <f>F180+1</f>
        <v>42214</v>
      </c>
      <c r="J180" s="166"/>
      <c r="K180" s="167"/>
      <c r="L180" s="165">
        <f>I180+1</f>
        <v>42215</v>
      </c>
      <c r="M180" s="166"/>
      <c r="N180" s="167"/>
      <c r="O180" s="165">
        <f>L180+1</f>
        <v>42216</v>
      </c>
      <c r="P180" s="166"/>
      <c r="Q180" s="167"/>
      <c r="R180" s="165">
        <f>O180+1</f>
        <v>42217</v>
      </c>
      <c r="S180" s="166"/>
      <c r="T180" s="167"/>
      <c r="U180" s="204">
        <f>R180+1</f>
        <v>42218</v>
      </c>
      <c r="V180" s="205"/>
      <c r="W180" s="205"/>
      <c r="X180" s="177"/>
    </row>
    <row r="181" spans="2:24" x14ac:dyDescent="0.25">
      <c r="B181" s="3"/>
      <c r="C181" s="226" t="str">
        <f>IF(MONTH($B$172)=MONTH(C180),VLOOKUP(C180,Anomastica!$A:$B,2,0),"  ")</f>
        <v>Natalia</v>
      </c>
      <c r="D181" s="229"/>
      <c r="E181" s="237"/>
      <c r="F181" s="226" t="str">
        <f>IF(MONTH($B$172)=MONTH(F180),VLOOKUP(F180,Anomastica!$A:$B,2,0),"  ")</f>
        <v>Nazario</v>
      </c>
      <c r="G181" s="229"/>
      <c r="H181" s="237"/>
      <c r="I181" s="226" t="str">
        <f>IF(MONTH($B$172)=MONTH(I180),VLOOKUP(I180,Anomastica!$A:$B,2,0),"  ")</f>
        <v>Marta</v>
      </c>
      <c r="J181" s="229"/>
      <c r="K181" s="237"/>
      <c r="L181" s="226" t="str">
        <f>IF(MONTH($B$172)=MONTH(L180),VLOOKUP(L180,Anomastica!$A:$B,2,0),"  ")</f>
        <v>Pedro C.</v>
      </c>
      <c r="M181" s="229"/>
      <c r="N181" s="237"/>
      <c r="O181" s="226" t="str">
        <f>IF(MONTH($B$172)=MONTH(O180),VLOOKUP(O180,Anomastica!$A:$B,2,0),"  ")</f>
        <v>Ignacio, Germán</v>
      </c>
      <c r="P181" s="229"/>
      <c r="Q181" s="237"/>
      <c r="R181" s="226" t="str">
        <f>IF(MONTH($B$172)=MONTH(R180),VLOOKUP(R180,Anomastica!$A:$B,2,0),"  ")</f>
        <v xml:space="preserve">  </v>
      </c>
      <c r="S181" s="229"/>
      <c r="T181" s="237"/>
      <c r="U181" s="235" t="str">
        <f>IF(MONTH($B$172)=MONTH(U180),VLOOKUP(U180,Anomastica!$A:$B,2,0),"  ")</f>
        <v xml:space="preserve">  </v>
      </c>
      <c r="V181" s="236"/>
      <c r="W181" s="236"/>
      <c r="X181" s="177"/>
    </row>
    <row r="182" spans="2:24" ht="35.25" x14ac:dyDescent="0.25">
      <c r="B182" s="3"/>
      <c r="C182" s="165">
        <f>U180+1</f>
        <v>42219</v>
      </c>
      <c r="D182" s="166"/>
      <c r="E182" s="167"/>
      <c r="F182" s="165">
        <f>C182+1</f>
        <v>42220</v>
      </c>
      <c r="G182" s="166"/>
      <c r="H182" s="167"/>
      <c r="I182" s="165">
        <f>F182+1</f>
        <v>42221</v>
      </c>
      <c r="J182" s="166"/>
      <c r="K182" s="167"/>
      <c r="L182" s="165">
        <f>I182+1</f>
        <v>42222</v>
      </c>
      <c r="M182" s="166"/>
      <c r="N182" s="167"/>
      <c r="O182" s="165">
        <f>L182+1</f>
        <v>42223</v>
      </c>
      <c r="P182" s="166"/>
      <c r="Q182" s="167"/>
      <c r="R182" s="165">
        <f>O182+1</f>
        <v>42224</v>
      </c>
      <c r="S182" s="166"/>
      <c r="T182" s="167"/>
      <c r="U182" s="204">
        <f>R182+1</f>
        <v>42225</v>
      </c>
      <c r="V182" s="205"/>
      <c r="W182" s="205"/>
      <c r="X182" s="177"/>
    </row>
    <row r="183" spans="2:24" x14ac:dyDescent="0.25">
      <c r="B183" s="3"/>
      <c r="C183" s="226" t="str">
        <f>IF(MONTH($B$172)=MONTH(C182),VLOOKUP(C182,Anomastica!$A:$B,2,0),"  ")</f>
        <v xml:space="preserve">  </v>
      </c>
      <c r="D183" s="229"/>
      <c r="E183" s="237"/>
      <c r="F183" s="226" t="str">
        <f>IF(MONTH($B$172)=MONTH(F182),VLOOKUP(F182,Anomastica!$A:$B,2,0),"  ")</f>
        <v xml:space="preserve">  </v>
      </c>
      <c r="G183" s="229"/>
      <c r="H183" s="237"/>
      <c r="I183" s="226" t="str">
        <f>IF(MONTH($B$172)=MONTH(I182),VLOOKUP(I182,Anomastica!$A:$B,2,0),"  ")</f>
        <v xml:space="preserve">  </v>
      </c>
      <c r="J183" s="229"/>
      <c r="K183" s="237"/>
      <c r="L183" s="226" t="str">
        <f>IF(MONTH($B$172)=MONTH(L182),VLOOKUP(L182,Anomastica!$A:$B,2,0),"  ")</f>
        <v xml:space="preserve">  </v>
      </c>
      <c r="M183" s="229"/>
      <c r="N183" s="237"/>
      <c r="O183" s="226" t="str">
        <f>IF(MONTH($B$172)=MONTH(O182),VLOOKUP(O182,Anomastica!$A:$B,2,0),"  ")</f>
        <v xml:space="preserve">  </v>
      </c>
      <c r="P183" s="229"/>
      <c r="Q183" s="237"/>
      <c r="R183" s="226" t="str">
        <f>IF(MONTH($B$172)=MONTH(R182),VLOOKUP(R182,Anomastica!$A:$B,2,0),"  ")</f>
        <v xml:space="preserve">  </v>
      </c>
      <c r="S183" s="229"/>
      <c r="T183" s="237"/>
      <c r="U183" s="226" t="str">
        <f>IF(MONTH($B$172)=MONTH(U182),VLOOKUP(U182,Anomastica!$A:$B,2,0),"  ")</f>
        <v xml:space="preserve">  </v>
      </c>
      <c r="V183" s="229"/>
      <c r="W183" s="229"/>
      <c r="X183" s="177"/>
    </row>
    <row r="184" spans="2:24" x14ac:dyDescent="0.25">
      <c r="B184" s="3"/>
      <c r="C184" s="16"/>
      <c r="D184" s="153">
        <f>DATE(ANUAL,MES+5,1)</f>
        <v>42156</v>
      </c>
      <c r="E184" s="122"/>
      <c r="F184" s="122"/>
      <c r="G184" s="122"/>
      <c r="H184" s="122"/>
      <c r="I184" s="122"/>
      <c r="J184" s="154"/>
      <c r="K184" s="180"/>
      <c r="L184" s="156"/>
      <c r="M184" s="156"/>
      <c r="N184" s="156"/>
      <c r="O184" s="156"/>
      <c r="P184" s="153">
        <f>DATE(ANUAL,MES+7,1)</f>
        <v>42217</v>
      </c>
      <c r="Q184" s="122"/>
      <c r="R184" s="122"/>
      <c r="S184" s="122"/>
      <c r="T184" s="122"/>
      <c r="U184" s="122"/>
      <c r="V184" s="154"/>
      <c r="W184" s="160"/>
      <c r="X184" s="177"/>
    </row>
    <row r="185" spans="2:24" x14ac:dyDescent="0.25">
      <c r="B185" s="3"/>
      <c r="C185" s="17"/>
      <c r="D185" s="10" t="s">
        <v>8</v>
      </c>
      <c r="E185" s="10" t="s">
        <v>9</v>
      </c>
      <c r="F185" s="10" t="s">
        <v>10</v>
      </c>
      <c r="G185" s="10" t="s">
        <v>11</v>
      </c>
      <c r="H185" s="10" t="s">
        <v>12</v>
      </c>
      <c r="I185" s="10" t="s">
        <v>13</v>
      </c>
      <c r="J185" s="10" t="s">
        <v>14</v>
      </c>
      <c r="K185" s="121"/>
      <c r="L185" s="121"/>
      <c r="M185" s="121"/>
      <c r="N185" s="121"/>
      <c r="O185" s="121"/>
      <c r="P185" s="10" t="s">
        <v>8</v>
      </c>
      <c r="Q185" s="10" t="s">
        <v>9</v>
      </c>
      <c r="R185" s="10" t="s">
        <v>10</v>
      </c>
      <c r="S185" s="10" t="s">
        <v>11</v>
      </c>
      <c r="T185" s="10" t="s">
        <v>12</v>
      </c>
      <c r="U185" s="10" t="s">
        <v>13</v>
      </c>
      <c r="V185" s="10" t="s">
        <v>14</v>
      </c>
      <c r="W185" s="161"/>
      <c r="X185" s="177"/>
    </row>
    <row r="186" spans="2:24" x14ac:dyDescent="0.25">
      <c r="B186" s="3"/>
      <c r="C186" s="17"/>
      <c r="D186" s="12">
        <f t="array" ref="D186:J191">IF(MONTH(DATE(ANUAL,MES+5,1))&lt;&gt;MONTH(DATE(ANUAL,MES+5,1)-(WEEKDAY(DATE(ANUAL,MES+5,1),2)-1)+{0;1;2;3;4;5}*7+{1,2,3,4,5,6,7}-1),"",DATE(ANUAL,MES+5,1)-(WEEKDAY(DATE(ANUAL,MES+5,1),2)-1)+{0;1;2;3;4;5}*7+{1,2,3,4,5,6,7}-1)</f>
        <v>42156</v>
      </c>
      <c r="E186" s="12">
        <v>42157</v>
      </c>
      <c r="F186" s="12">
        <v>42158</v>
      </c>
      <c r="G186" s="12">
        <v>42159</v>
      </c>
      <c r="H186" s="12">
        <v>42160</v>
      </c>
      <c r="I186" s="12">
        <v>42161</v>
      </c>
      <c r="J186" s="13">
        <v>42162</v>
      </c>
      <c r="K186" s="121"/>
      <c r="L186" s="121"/>
      <c r="M186" s="121"/>
      <c r="N186" s="121"/>
      <c r="O186" s="121"/>
      <c r="P186" s="12" t="str">
        <f t="array" ref="P186:V191">IF(MONTH(DATE(ANUAL,MES+7,1))&lt;&gt;MONTH(DATE(ANUAL,MES+7,1)-(WEEKDAY(DATE(ANUAL,MES+7,1),2)-1)+{0;1;2;3;4;5}*7+{1,2,3,4,5,6,7}-1),"",DATE(ANUAL,MES+7,1)-(WEEKDAY(DATE(ANUAL,MES+7,1),2)-1)+{0;1;2;3;4;5}*7+{1,2,3,4,5,6,7}-1)</f>
        <v/>
      </c>
      <c r="Q186" s="12" t="str">
        <v/>
      </c>
      <c r="R186" s="12" t="str">
        <v/>
      </c>
      <c r="S186" s="12" t="str">
        <v/>
      </c>
      <c r="T186" s="12" t="str">
        <v/>
      </c>
      <c r="U186" s="12">
        <v>42217</v>
      </c>
      <c r="V186" s="13">
        <v>42218</v>
      </c>
      <c r="W186" s="161"/>
      <c r="X186" s="177"/>
    </row>
    <row r="187" spans="2:24" x14ac:dyDescent="0.25">
      <c r="B187" s="3"/>
      <c r="C187" s="17"/>
      <c r="D187" s="12">
        <v>42163</v>
      </c>
      <c r="E187" s="12">
        <v>42164</v>
      </c>
      <c r="F187" s="12">
        <v>42165</v>
      </c>
      <c r="G187" s="12">
        <v>42166</v>
      </c>
      <c r="H187" s="12">
        <v>42167</v>
      </c>
      <c r="I187" s="12">
        <v>42168</v>
      </c>
      <c r="J187" s="13">
        <v>42169</v>
      </c>
      <c r="K187" s="121"/>
      <c r="L187" s="121"/>
      <c r="M187" s="121"/>
      <c r="N187" s="121"/>
      <c r="O187" s="121"/>
      <c r="P187" s="12">
        <v>42219</v>
      </c>
      <c r="Q187" s="12">
        <v>42220</v>
      </c>
      <c r="R187" s="12">
        <v>42221</v>
      </c>
      <c r="S187" s="12">
        <v>42222</v>
      </c>
      <c r="T187" s="12">
        <v>42223</v>
      </c>
      <c r="U187" s="12">
        <v>42224</v>
      </c>
      <c r="V187" s="13">
        <v>42225</v>
      </c>
      <c r="W187" s="161"/>
      <c r="X187" s="177"/>
    </row>
    <row r="188" spans="2:24" x14ac:dyDescent="0.25">
      <c r="B188" s="3"/>
      <c r="C188" s="17"/>
      <c r="D188" s="12">
        <v>42170</v>
      </c>
      <c r="E188" s="12">
        <v>42171</v>
      </c>
      <c r="F188" s="12">
        <v>42172</v>
      </c>
      <c r="G188" s="12">
        <v>42173</v>
      </c>
      <c r="H188" s="12">
        <v>42174</v>
      </c>
      <c r="I188" s="12">
        <v>42175</v>
      </c>
      <c r="J188" s="13">
        <v>42176</v>
      </c>
      <c r="K188" s="121"/>
      <c r="L188" s="121"/>
      <c r="M188" s="121"/>
      <c r="N188" s="121"/>
      <c r="O188" s="121"/>
      <c r="P188" s="12">
        <v>42226</v>
      </c>
      <c r="Q188" s="12">
        <v>42227</v>
      </c>
      <c r="R188" s="12">
        <v>42228</v>
      </c>
      <c r="S188" s="12">
        <v>42229</v>
      </c>
      <c r="T188" s="12">
        <v>42230</v>
      </c>
      <c r="U188" s="12">
        <v>42231</v>
      </c>
      <c r="V188" s="13">
        <v>42232</v>
      </c>
      <c r="W188" s="161"/>
      <c r="X188" s="177"/>
    </row>
    <row r="189" spans="2:24" x14ac:dyDescent="0.25">
      <c r="B189" s="3"/>
      <c r="C189" s="17"/>
      <c r="D189" s="12">
        <v>42177</v>
      </c>
      <c r="E189" s="12">
        <v>42178</v>
      </c>
      <c r="F189" s="12">
        <v>42179</v>
      </c>
      <c r="G189" s="12">
        <v>42180</v>
      </c>
      <c r="H189" s="12">
        <v>42181</v>
      </c>
      <c r="I189" s="12">
        <v>42182</v>
      </c>
      <c r="J189" s="13">
        <v>42183</v>
      </c>
      <c r="K189" s="121"/>
      <c r="L189" s="121"/>
      <c r="M189" s="121"/>
      <c r="N189" s="121"/>
      <c r="O189" s="121"/>
      <c r="P189" s="12">
        <v>42233</v>
      </c>
      <c r="Q189" s="12">
        <v>42234</v>
      </c>
      <c r="R189" s="12">
        <v>42235</v>
      </c>
      <c r="S189" s="12">
        <v>42236</v>
      </c>
      <c r="T189" s="12">
        <v>42237</v>
      </c>
      <c r="U189" s="12">
        <v>42238</v>
      </c>
      <c r="V189" s="13">
        <v>42239</v>
      </c>
      <c r="W189" s="161"/>
      <c r="X189" s="177"/>
    </row>
    <row r="190" spans="2:24" x14ac:dyDescent="0.25">
      <c r="B190" s="3"/>
      <c r="C190" s="17"/>
      <c r="D190" s="12">
        <v>42184</v>
      </c>
      <c r="E190" s="12">
        <v>42185</v>
      </c>
      <c r="F190" s="12" t="str">
        <v/>
      </c>
      <c r="G190" s="12" t="str">
        <v/>
      </c>
      <c r="H190" s="12" t="str">
        <v/>
      </c>
      <c r="I190" s="12" t="str">
        <v/>
      </c>
      <c r="J190" s="13" t="str">
        <v/>
      </c>
      <c r="K190" s="121"/>
      <c r="L190" s="121"/>
      <c r="M190" s="121"/>
      <c r="N190" s="121"/>
      <c r="O190" s="121"/>
      <c r="P190" s="12">
        <v>42240</v>
      </c>
      <c r="Q190" s="12">
        <v>42241</v>
      </c>
      <c r="R190" s="12">
        <v>42242</v>
      </c>
      <c r="S190" s="12">
        <v>42243</v>
      </c>
      <c r="T190" s="12">
        <v>42244</v>
      </c>
      <c r="U190" s="12">
        <v>42245</v>
      </c>
      <c r="V190" s="13">
        <v>42246</v>
      </c>
      <c r="W190" s="161"/>
      <c r="X190" s="177"/>
    </row>
    <row r="191" spans="2:24" x14ac:dyDescent="0.25">
      <c r="B191" s="3"/>
      <c r="C191" s="20"/>
      <c r="D191" s="12" t="str">
        <v/>
      </c>
      <c r="E191" s="12" t="str">
        <v/>
      </c>
      <c r="F191" s="12" t="str">
        <v/>
      </c>
      <c r="G191" s="12" t="str">
        <v/>
      </c>
      <c r="H191" s="12" t="str">
        <v/>
      </c>
      <c r="I191" s="12" t="str">
        <v/>
      </c>
      <c r="J191" s="12" t="str">
        <v/>
      </c>
      <c r="K191" s="120"/>
      <c r="L191" s="120"/>
      <c r="M191" s="120"/>
      <c r="N191" s="120"/>
      <c r="O191" s="120"/>
      <c r="P191" s="12">
        <v>42247</v>
      </c>
      <c r="Q191" s="12" t="str">
        <v/>
      </c>
      <c r="R191" s="12" t="str">
        <v/>
      </c>
      <c r="S191" s="12" t="str">
        <v/>
      </c>
      <c r="T191" s="12" t="str">
        <v/>
      </c>
      <c r="U191" s="12" t="str">
        <v/>
      </c>
      <c r="V191" s="12" t="str">
        <v/>
      </c>
      <c r="W191" s="186"/>
      <c r="X191" s="182"/>
    </row>
    <row r="192" spans="2:24" x14ac:dyDescent="0.25">
      <c r="B192" s="3"/>
      <c r="C192" s="89"/>
      <c r="D192" s="210"/>
      <c r="E192" s="210"/>
      <c r="F192" s="210"/>
      <c r="G192" s="210"/>
      <c r="H192" s="210"/>
      <c r="I192" s="210"/>
      <c r="J192" s="210"/>
      <c r="K192" s="210"/>
      <c r="L192" s="210"/>
      <c r="M192" s="210"/>
      <c r="N192" s="210"/>
      <c r="O192" s="210"/>
      <c r="P192" s="210"/>
      <c r="Q192" s="210"/>
      <c r="R192" s="210"/>
      <c r="S192" s="210"/>
      <c r="T192" s="210"/>
      <c r="U192" s="210"/>
      <c r="V192" s="210"/>
      <c r="W192" s="210"/>
      <c r="X192" s="211"/>
    </row>
    <row r="193" spans="2:24" x14ac:dyDescent="0.25">
      <c r="B193" s="3"/>
      <c r="C193" s="212"/>
      <c r="D193" s="213"/>
      <c r="E193" s="213"/>
      <c r="F193" s="213"/>
      <c r="G193" s="213"/>
      <c r="H193" s="213"/>
      <c r="I193" s="213"/>
      <c r="J193" s="213"/>
      <c r="K193" s="213"/>
      <c r="L193" s="213"/>
      <c r="M193" s="213"/>
      <c r="N193" s="213"/>
      <c r="O193" s="213"/>
      <c r="P193" s="213"/>
      <c r="Q193" s="213"/>
      <c r="R193" s="213"/>
      <c r="S193" s="213"/>
      <c r="T193" s="213"/>
      <c r="U193" s="213"/>
      <c r="V193" s="213"/>
      <c r="W193" s="213"/>
      <c r="X193" s="214"/>
    </row>
    <row r="194" spans="2:24" x14ac:dyDescent="0.25">
      <c r="B194" s="3"/>
      <c r="C194" s="84"/>
      <c r="D194" s="85"/>
      <c r="E194" s="85"/>
      <c r="F194" s="85"/>
      <c r="G194" s="85"/>
      <c r="H194" s="85"/>
      <c r="I194" s="85"/>
      <c r="J194" s="85"/>
      <c r="K194" s="85"/>
      <c r="L194" s="85"/>
      <c r="M194" s="85"/>
      <c r="N194" s="85"/>
      <c r="O194" s="85"/>
      <c r="P194" s="85"/>
      <c r="Q194" s="85"/>
      <c r="R194" s="85"/>
      <c r="S194" s="85"/>
      <c r="T194" s="85"/>
      <c r="U194" s="85"/>
      <c r="V194" s="85"/>
      <c r="W194" s="85"/>
      <c r="X194" s="85"/>
    </row>
    <row r="195" spans="2:24" x14ac:dyDescent="0.25">
      <c r="B195" s="3"/>
      <c r="C195" s="85"/>
      <c r="D195" s="85"/>
      <c r="E195" s="85"/>
      <c r="F195" s="85"/>
      <c r="G195" s="85"/>
      <c r="H195" s="85"/>
      <c r="I195" s="85"/>
      <c r="J195" s="85"/>
      <c r="K195" s="85"/>
      <c r="L195" s="85"/>
      <c r="M195" s="85"/>
      <c r="N195" s="85"/>
      <c r="O195" s="85"/>
      <c r="P195" s="85"/>
      <c r="Q195" s="85"/>
      <c r="R195" s="85"/>
      <c r="S195" s="85"/>
      <c r="T195" s="85"/>
      <c r="U195" s="85"/>
      <c r="V195" s="85"/>
      <c r="W195" s="85"/>
      <c r="X195" s="85"/>
    </row>
    <row r="196" spans="2:24" x14ac:dyDescent="0.25">
      <c r="B196" s="3"/>
      <c r="C196" s="85"/>
      <c r="D196" s="108"/>
      <c r="E196" s="108"/>
      <c r="F196" s="108"/>
      <c r="G196" s="108"/>
      <c r="H196" s="108"/>
      <c r="I196" s="108"/>
      <c r="J196" s="108"/>
      <c r="K196" s="108"/>
      <c r="L196" s="108"/>
      <c r="M196" s="108"/>
      <c r="N196" s="108"/>
      <c r="O196" s="108"/>
      <c r="P196" s="108"/>
      <c r="Q196" s="108"/>
      <c r="R196" s="108"/>
      <c r="S196" s="108"/>
      <c r="T196" s="108"/>
      <c r="U196" s="108"/>
      <c r="V196" s="108"/>
      <c r="W196" s="108"/>
      <c r="X196" s="108"/>
    </row>
    <row r="197" spans="2:24" x14ac:dyDescent="0.25">
      <c r="B197" s="60"/>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row>
    <row r="198" spans="2:24" ht="35.25" x14ac:dyDescent="0.5">
      <c r="B198" s="57"/>
      <c r="C198" s="238">
        <f>DATE(ANUAL,B201,1)</f>
        <v>42217</v>
      </c>
      <c r="D198" s="239"/>
      <c r="E198" s="239"/>
      <c r="F198" s="239"/>
      <c r="G198" s="239"/>
      <c r="H198" s="239"/>
      <c r="I198" s="239"/>
      <c r="J198" s="239"/>
      <c r="K198" s="239"/>
      <c r="L198" s="239"/>
      <c r="M198" s="239"/>
      <c r="N198" s="239"/>
      <c r="O198" s="239"/>
      <c r="P198" s="239"/>
      <c r="Q198" s="239"/>
      <c r="R198" s="239"/>
      <c r="S198" s="239"/>
      <c r="T198" s="239"/>
      <c r="U198" s="239"/>
      <c r="V198" s="239"/>
      <c r="W198" s="239"/>
      <c r="X198" s="21" t="s">
        <v>0</v>
      </c>
    </row>
    <row r="199" spans="2:24" x14ac:dyDescent="0.25">
      <c r="B199" s="3"/>
      <c r="C199" s="240" t="s">
        <v>1</v>
      </c>
      <c r="D199" s="241"/>
      <c r="E199" s="241"/>
      <c r="F199" s="241" t="s">
        <v>2</v>
      </c>
      <c r="G199" s="241"/>
      <c r="H199" s="241"/>
      <c r="I199" s="241" t="s">
        <v>3</v>
      </c>
      <c r="J199" s="241"/>
      <c r="K199" s="241"/>
      <c r="L199" s="241" t="s">
        <v>4</v>
      </c>
      <c r="M199" s="241"/>
      <c r="N199" s="241"/>
      <c r="O199" s="241" t="s">
        <v>5</v>
      </c>
      <c r="P199" s="241"/>
      <c r="Q199" s="241"/>
      <c r="R199" s="241" t="s">
        <v>6</v>
      </c>
      <c r="S199" s="241"/>
      <c r="T199" s="241"/>
      <c r="U199" s="198" t="s">
        <v>7</v>
      </c>
      <c r="V199" s="199"/>
      <c r="W199" s="199"/>
      <c r="X199" s="201"/>
    </row>
    <row r="200" spans="2:24" ht="35.25" x14ac:dyDescent="0.25">
      <c r="B200" s="3">
        <f>DATE(ANUAL,8,1)</f>
        <v>42217</v>
      </c>
      <c r="C200" s="165">
        <f>(B200-WEEKDAY(B200,3))</f>
        <v>42212</v>
      </c>
      <c r="D200" s="166"/>
      <c r="E200" s="167"/>
      <c r="F200" s="165">
        <f>C200+1</f>
        <v>42213</v>
      </c>
      <c r="G200" s="166"/>
      <c r="H200" s="167"/>
      <c r="I200" s="165">
        <f>F200+1</f>
        <v>42214</v>
      </c>
      <c r="J200" s="166"/>
      <c r="K200" s="167"/>
      <c r="L200" s="165">
        <f>I200+1</f>
        <v>42215</v>
      </c>
      <c r="M200" s="166"/>
      <c r="N200" s="167"/>
      <c r="O200" s="165">
        <f>L200+1</f>
        <v>42216</v>
      </c>
      <c r="P200" s="166"/>
      <c r="Q200" s="167"/>
      <c r="R200" s="165">
        <f>O200+1</f>
        <v>42217</v>
      </c>
      <c r="S200" s="166"/>
      <c r="T200" s="167"/>
      <c r="U200" s="219">
        <f>R200+1</f>
        <v>42218</v>
      </c>
      <c r="V200" s="220"/>
      <c r="W200" s="220"/>
      <c r="X200" s="177"/>
    </row>
    <row r="201" spans="2:24" x14ac:dyDescent="0.25">
      <c r="B201" s="3">
        <f>MONTH(B200)</f>
        <v>8</v>
      </c>
      <c r="C201" s="226" t="str">
        <f>IF(MONTH($B$200)=MONTH(C200),VLOOKUP(C200,Anomastica!$A:$B,2,0),"  ")</f>
        <v xml:space="preserve">  </v>
      </c>
      <c r="D201" s="227"/>
      <c r="E201" s="228"/>
      <c r="F201" s="226" t="str">
        <f>IF(MONTH($B$200)=MONTH(F200),VLOOKUP(F200,Anomastica!$A:$B,2,0),"  ")</f>
        <v xml:space="preserve">  </v>
      </c>
      <c r="G201" s="227"/>
      <c r="H201" s="228"/>
      <c r="I201" s="226" t="str">
        <f>IF(MONTH($B$200)=MONTH(I200),VLOOKUP(I200,Anomastica!$A:$B,2,0),"  ")</f>
        <v xml:space="preserve">  </v>
      </c>
      <c r="J201" s="227"/>
      <c r="K201" s="228"/>
      <c r="L201" s="226" t="str">
        <f>IF(MONTH($B$200)=MONTH(L200),VLOOKUP(L200,Anomastica!$A:$B,2,0),"  ")</f>
        <v xml:space="preserve">  </v>
      </c>
      <c r="M201" s="227"/>
      <c r="N201" s="228"/>
      <c r="O201" s="226" t="str">
        <f>IF(MONTH($B$200)=MONTH(O200),VLOOKUP(O200,Anomastica!$A:$B,2,0),"  ")</f>
        <v xml:space="preserve">  </v>
      </c>
      <c r="P201" s="227"/>
      <c r="Q201" s="228"/>
      <c r="R201" s="226" t="str">
        <f>IF(MONTH($B$200)=MONTH(R200),VLOOKUP(R200,Anomastica!$A:$B,2,0),"  ")</f>
        <v>Alfonso M.</v>
      </c>
      <c r="S201" s="227"/>
      <c r="T201" s="228"/>
      <c r="U201" s="226" t="str">
        <f>IF(MONTH($B$200)=MONTH(U200),VLOOKUP(U200,Anomastica!$A:$B,2,0),"  ")</f>
        <v>Ntra.Sra. Ángeles</v>
      </c>
      <c r="V201" s="229"/>
      <c r="W201" s="229"/>
      <c r="X201" s="177"/>
    </row>
    <row r="202" spans="2:24" ht="35.25" x14ac:dyDescent="0.25">
      <c r="B202" s="3"/>
      <c r="C202" s="165">
        <f>U200+1</f>
        <v>42219</v>
      </c>
      <c r="D202" s="166"/>
      <c r="E202" s="167"/>
      <c r="F202" s="165">
        <f>C202+1</f>
        <v>42220</v>
      </c>
      <c r="G202" s="166"/>
      <c r="H202" s="167"/>
      <c r="I202" s="165">
        <f>F202+1</f>
        <v>42221</v>
      </c>
      <c r="J202" s="166"/>
      <c r="K202" s="167"/>
      <c r="L202" s="165">
        <f>I202+1</f>
        <v>42222</v>
      </c>
      <c r="M202" s="166"/>
      <c r="N202" s="167"/>
      <c r="O202" s="165">
        <f>L202+1</f>
        <v>42223</v>
      </c>
      <c r="P202" s="166"/>
      <c r="Q202" s="167"/>
      <c r="R202" s="165">
        <f>O202+1</f>
        <v>42224</v>
      </c>
      <c r="S202" s="166"/>
      <c r="T202" s="167"/>
      <c r="U202" s="204">
        <f>R202+1</f>
        <v>42225</v>
      </c>
      <c r="V202" s="205"/>
      <c r="W202" s="205"/>
      <c r="X202" s="177"/>
    </row>
    <row r="203" spans="2:24" x14ac:dyDescent="0.25">
      <c r="B203" s="3"/>
      <c r="C203" s="226" t="str">
        <f>IF(MONTH($B$200)=MONTH(C202),VLOOKUP(C202,Anomastica!$A:$B,2,0),"  ")</f>
        <v>Lidia, Gustavo</v>
      </c>
      <c r="D203" s="227"/>
      <c r="E203" s="228"/>
      <c r="F203" s="226" t="str">
        <f>IF(MONTH($B$200)=MONTH(F202),VLOOKUP(F202,Anomastica!$A:$B,2,0),"  ")</f>
        <v>Violeta</v>
      </c>
      <c r="G203" s="227"/>
      <c r="H203" s="228"/>
      <c r="I203" s="226" t="str">
        <f>IF(MONTH($B$200)=MONTH(I202),VLOOKUP(I202,Anomastica!$A:$B,2,0),"  ")</f>
        <v>Ntra.Sra. Nieves</v>
      </c>
      <c r="J203" s="227"/>
      <c r="K203" s="228"/>
      <c r="L203" s="226" t="str">
        <f>IF(MONTH($B$200)=MONTH(L202),VLOOKUP(L202,Anomastica!$A:$B,2,0),"  ")</f>
        <v>Trasf. Del Señor</v>
      </c>
      <c r="M203" s="227"/>
      <c r="N203" s="228"/>
      <c r="O203" s="226" t="str">
        <f>IF(MONTH($B$200)=MONTH(O202),VLOOKUP(O202,Anomastica!$A:$B,2,0),"  ")</f>
        <v>Cayetano</v>
      </c>
      <c r="P203" s="227"/>
      <c r="Q203" s="228"/>
      <c r="R203" s="226" t="str">
        <f>IF(MONTH($B$200)=MONTH(R202),VLOOKUP(R202,Anomastica!$A:$B,2,0),"  ")</f>
        <v>Domingo Guzmán</v>
      </c>
      <c r="S203" s="227"/>
      <c r="T203" s="228"/>
      <c r="U203" s="226" t="str">
        <f>IF(MONTH($B$200)=MONTH(U202),VLOOKUP(U202,Anomastica!$A:$B,2,0),"  ")</f>
        <v>Otilia</v>
      </c>
      <c r="V203" s="229"/>
      <c r="W203" s="229"/>
      <c r="X203" s="177"/>
    </row>
    <row r="204" spans="2:24" ht="35.25" x14ac:dyDescent="0.25">
      <c r="B204" s="3"/>
      <c r="C204" s="165">
        <f>U202+1</f>
        <v>42226</v>
      </c>
      <c r="D204" s="166"/>
      <c r="E204" s="167"/>
      <c r="F204" s="165">
        <f>C204+1</f>
        <v>42227</v>
      </c>
      <c r="G204" s="166"/>
      <c r="H204" s="167"/>
      <c r="I204" s="165">
        <f>F204+1</f>
        <v>42228</v>
      </c>
      <c r="J204" s="166"/>
      <c r="K204" s="167"/>
      <c r="L204" s="165">
        <f>I204+1</f>
        <v>42229</v>
      </c>
      <c r="M204" s="166"/>
      <c r="N204" s="167"/>
      <c r="O204" s="165">
        <f>L204+1</f>
        <v>42230</v>
      </c>
      <c r="P204" s="166"/>
      <c r="Q204" s="167"/>
      <c r="R204" s="165">
        <f>O204+1</f>
        <v>42231</v>
      </c>
      <c r="S204" s="166"/>
      <c r="T204" s="167"/>
      <c r="U204" s="204">
        <f>R204+1</f>
        <v>42232</v>
      </c>
      <c r="V204" s="205"/>
      <c r="W204" s="205"/>
      <c r="X204" s="177"/>
    </row>
    <row r="205" spans="2:24" x14ac:dyDescent="0.25">
      <c r="B205" s="3"/>
      <c r="C205" s="226" t="str">
        <f>IF(MONTH($B$200)=MONTH(C204),VLOOKUP(C204,Anomastica!$A:$B,2,0),"  ")</f>
        <v>Lorenzo</v>
      </c>
      <c r="D205" s="227"/>
      <c r="E205" s="228"/>
      <c r="F205" s="226" t="str">
        <f>IF(MONTH($B$200)=MONTH(F204),VLOOKUP(F204,Anomastica!$A:$B,2,0),"  ")</f>
        <v>Clara</v>
      </c>
      <c r="G205" s="227"/>
      <c r="H205" s="228"/>
      <c r="I205" s="226" t="str">
        <f>IF(MONTH($B$200)=MONTH(I204),VLOOKUP(I204,Anomastica!$A:$B,2,0),"  ")</f>
        <v>Hilaria</v>
      </c>
      <c r="J205" s="227"/>
      <c r="K205" s="228"/>
      <c r="L205" s="226" t="str">
        <f>IF(MONTH($B$200)=MONTH(L204),VLOOKUP(L204,Anomastica!$A:$B,2,0),"  ")</f>
        <v>Hipólito</v>
      </c>
      <c r="M205" s="227"/>
      <c r="N205" s="228"/>
      <c r="O205" s="226" t="str">
        <f>IF(MONTH($B$200)=MONTH(O204),VLOOKUP(O204,Anomastica!$A:$B,2,0),"  ")</f>
        <v>Eusebio</v>
      </c>
      <c r="P205" s="227"/>
      <c r="Q205" s="228"/>
      <c r="R205" s="226" t="str">
        <f>IF(MONTH($B$200)=MONTH(R204),VLOOKUP(R204,Anomastica!$A:$B,2,0),"  ")</f>
        <v>Asunción María</v>
      </c>
      <c r="S205" s="227"/>
      <c r="T205" s="228"/>
      <c r="U205" s="226" t="str">
        <f>IF(MONTH($B$200)=MONTH(U204),VLOOKUP(U204,Anomastica!$A:$B,2,0),"  ")</f>
        <v>Roque, Esteban H.</v>
      </c>
      <c r="V205" s="229"/>
      <c r="W205" s="229"/>
      <c r="X205" s="177"/>
    </row>
    <row r="206" spans="2:24" ht="35.25" x14ac:dyDescent="0.25">
      <c r="B206" s="3"/>
      <c r="C206" s="165">
        <f>U204+1</f>
        <v>42233</v>
      </c>
      <c r="D206" s="166"/>
      <c r="E206" s="167"/>
      <c r="F206" s="165">
        <f>C206+1</f>
        <v>42234</v>
      </c>
      <c r="G206" s="166"/>
      <c r="H206" s="167"/>
      <c r="I206" s="165">
        <f>F206+1</f>
        <v>42235</v>
      </c>
      <c r="J206" s="166"/>
      <c r="K206" s="167"/>
      <c r="L206" s="165">
        <f>I206+1</f>
        <v>42236</v>
      </c>
      <c r="M206" s="166"/>
      <c r="N206" s="167"/>
      <c r="O206" s="165">
        <f>L206+1</f>
        <v>42237</v>
      </c>
      <c r="P206" s="166"/>
      <c r="Q206" s="167"/>
      <c r="R206" s="165">
        <f>O206+1</f>
        <v>42238</v>
      </c>
      <c r="S206" s="166"/>
      <c r="T206" s="167"/>
      <c r="U206" s="204">
        <f>R206+1</f>
        <v>42239</v>
      </c>
      <c r="V206" s="205"/>
      <c r="W206" s="205"/>
      <c r="X206" s="177"/>
    </row>
    <row r="207" spans="2:24" x14ac:dyDescent="0.25">
      <c r="B207" s="3"/>
      <c r="C207" s="226" t="str">
        <f>IF(MONTH($B$200)=MONTH(C206),VLOOKUP(C206,Anomastica!$A:$B,2,0),"  ")</f>
        <v>Jacinto, Polonia</v>
      </c>
      <c r="D207" s="227"/>
      <c r="E207" s="228"/>
      <c r="F207" s="226" t="str">
        <f>IF(MONTH($B$200)=MONTH(F206),VLOOKUP(F206,Anomastica!$A:$B,2,0),"  ")</f>
        <v>Elena, Beatriz, Agapito</v>
      </c>
      <c r="G207" s="227"/>
      <c r="H207" s="228"/>
      <c r="I207" s="226" t="str">
        <f>IF(MONTH($B$200)=MONTH(I206),VLOOKUP(I206,Anomastica!$A:$B,2,0),"  ")</f>
        <v>Ezequiel, Magin</v>
      </c>
      <c r="J207" s="227"/>
      <c r="K207" s="228"/>
      <c r="L207" s="226" t="str">
        <f>IF(MONTH($B$200)=MONTH(L206),VLOOKUP(L206,Anomastica!$A:$B,2,0),"  ")</f>
        <v>Bernardo</v>
      </c>
      <c r="M207" s="227"/>
      <c r="N207" s="228"/>
      <c r="O207" s="226" t="str">
        <f>IF(MONTH($B$200)=MONTH(O206),VLOOKUP(O206,Anomastica!$A:$B,2,0),"  ")</f>
        <v>Pío X</v>
      </c>
      <c r="P207" s="227"/>
      <c r="Q207" s="228"/>
      <c r="R207" s="226" t="str">
        <f>IF(MONTH($B$200)=MONTH(R206),VLOOKUP(R206,Anomastica!$A:$B,2,0),"  ")</f>
        <v>Maria Reina</v>
      </c>
      <c r="S207" s="227"/>
      <c r="T207" s="228"/>
      <c r="U207" s="226" t="str">
        <f>IF(MONTH($B$200)=MONTH(U206),VLOOKUP(U206,Anomastica!$A:$B,2,0),"  ")</f>
        <v>Rosa de Lima</v>
      </c>
      <c r="V207" s="229"/>
      <c r="W207" s="229"/>
      <c r="X207" s="177"/>
    </row>
    <row r="208" spans="2:24" ht="35.25" x14ac:dyDescent="0.25">
      <c r="B208" s="3"/>
      <c r="C208" s="165">
        <f>U206+1</f>
        <v>42240</v>
      </c>
      <c r="D208" s="166"/>
      <c r="E208" s="167"/>
      <c r="F208" s="165">
        <f>C208+1</f>
        <v>42241</v>
      </c>
      <c r="G208" s="166"/>
      <c r="H208" s="167"/>
      <c r="I208" s="165">
        <f>F208+1</f>
        <v>42242</v>
      </c>
      <c r="J208" s="166"/>
      <c r="K208" s="167"/>
      <c r="L208" s="165">
        <f>I208+1</f>
        <v>42243</v>
      </c>
      <c r="M208" s="166"/>
      <c r="N208" s="167"/>
      <c r="O208" s="165">
        <f>L208+1</f>
        <v>42244</v>
      </c>
      <c r="P208" s="166"/>
      <c r="Q208" s="167"/>
      <c r="R208" s="165">
        <f>O208+1</f>
        <v>42245</v>
      </c>
      <c r="S208" s="166"/>
      <c r="T208" s="167"/>
      <c r="U208" s="204">
        <f>R208+1</f>
        <v>42246</v>
      </c>
      <c r="V208" s="205"/>
      <c r="W208" s="205"/>
      <c r="X208" s="177"/>
    </row>
    <row r="209" spans="2:24" x14ac:dyDescent="0.25">
      <c r="B209" s="3"/>
      <c r="C209" s="226" t="str">
        <f>IF(MONTH($B$200)=MONTH(C208),VLOOKUP(C208,Anomastica!$A:$B,2,0),"  ")</f>
        <v>Bartolomé</v>
      </c>
      <c r="D209" s="227"/>
      <c r="E209" s="228"/>
      <c r="F209" s="226" t="str">
        <f>IF(MONTH($B$200)=MONTH(F208),VLOOKUP(F208,Anomastica!$A:$B,2,0),"  ")</f>
        <v>Luis R, Bartolomé</v>
      </c>
      <c r="G209" s="227"/>
      <c r="H209" s="228"/>
      <c r="I209" s="226" t="str">
        <f>IF(MONTH($B$200)=MONTH(I208),VLOOKUP(I208,Anomastica!$A:$B,2,0),"  ")</f>
        <v>Ceferino</v>
      </c>
      <c r="J209" s="227"/>
      <c r="K209" s="228"/>
      <c r="L209" s="226" t="str">
        <f>IF(MONTH($B$200)=MONTH(L208),VLOOKUP(L208,Anomastica!$A:$B,2,0),"  ")</f>
        <v>Mónica</v>
      </c>
      <c r="M209" s="227"/>
      <c r="N209" s="228"/>
      <c r="O209" s="226" t="str">
        <f>IF(MONTH($B$200)=MONTH(O208),VLOOKUP(O208,Anomastica!$A:$B,2,0),"  ")</f>
        <v>Agustín</v>
      </c>
      <c r="P209" s="227"/>
      <c r="Q209" s="228"/>
      <c r="R209" s="226" t="str">
        <f>IF(MONTH($B$200)=MONTH(R208),VLOOKUP(R208,Anomastica!$A:$B,2,0),"  ")</f>
        <v>Candida, M.</v>
      </c>
      <c r="S209" s="227"/>
      <c r="T209" s="228"/>
      <c r="U209" s="226" t="str">
        <f>IF(MONTH($B$200)=MONTH(U208),VLOOKUP(U208,Anomastica!$A:$B,2,0),"  ")</f>
        <v>Felix, Arsenio</v>
      </c>
      <c r="V209" s="229"/>
      <c r="W209" s="229"/>
      <c r="X209" s="177"/>
    </row>
    <row r="210" spans="2:24" ht="34.5" x14ac:dyDescent="0.25">
      <c r="B210" s="3"/>
      <c r="C210" s="242">
        <f>U208+1</f>
        <v>42247</v>
      </c>
      <c r="D210" s="243"/>
      <c r="E210" s="244"/>
      <c r="F210" s="242">
        <f>C210+1</f>
        <v>42248</v>
      </c>
      <c r="G210" s="243"/>
      <c r="H210" s="244"/>
      <c r="I210" s="242">
        <f>F210+1</f>
        <v>42249</v>
      </c>
      <c r="J210" s="243"/>
      <c r="K210" s="244"/>
      <c r="L210" s="242">
        <f>I210+1</f>
        <v>42250</v>
      </c>
      <c r="M210" s="243"/>
      <c r="N210" s="244"/>
      <c r="O210" s="242">
        <f>L210+1</f>
        <v>42251</v>
      </c>
      <c r="P210" s="243"/>
      <c r="Q210" s="244"/>
      <c r="R210" s="242">
        <f>O210+1</f>
        <v>42252</v>
      </c>
      <c r="S210" s="243"/>
      <c r="T210" s="244"/>
      <c r="U210" s="245">
        <f>R210+1</f>
        <v>42253</v>
      </c>
      <c r="V210" s="246"/>
      <c r="W210" s="246"/>
      <c r="X210" s="177"/>
    </row>
    <row r="211" spans="2:24" x14ac:dyDescent="0.25">
      <c r="B211" s="3"/>
      <c r="C211" s="226" t="str">
        <f>IF(MONTH($B$200)=MONTH(C210),VLOOKUP(C210,Anomastica!$A:$B,2,0),"  ")</f>
        <v>Ramón N.</v>
      </c>
      <c r="D211" s="227"/>
      <c r="E211" s="228"/>
      <c r="F211" s="226" t="str">
        <f>IF(MONTH($B$200)=MONTH(F210),VLOOKUP(F210,Anomastica!$A:$B,2,0),"  ")</f>
        <v xml:space="preserve">  </v>
      </c>
      <c r="G211" s="227"/>
      <c r="H211" s="228"/>
      <c r="I211" s="226" t="str">
        <f>IF(MONTH($B$200)=MONTH(I210),VLOOKUP(I210,Anomastica!$A:$B,2,0),"  ")</f>
        <v xml:space="preserve">  </v>
      </c>
      <c r="J211" s="227"/>
      <c r="K211" s="228"/>
      <c r="L211" s="226" t="str">
        <f>IF(MONTH($B$200)=MONTH(L210),VLOOKUP(L210,Anomastica!$A:$B,2,0),"  ")</f>
        <v xml:space="preserve">  </v>
      </c>
      <c r="M211" s="227"/>
      <c r="N211" s="228"/>
      <c r="O211" s="226" t="str">
        <f>IF(MONTH($B$200)=MONTH(O210),VLOOKUP(O210,Anomastica!$A:$B,2,0),"  ")</f>
        <v xml:space="preserve">  </v>
      </c>
      <c r="P211" s="227"/>
      <c r="Q211" s="228"/>
      <c r="R211" s="226" t="str">
        <f>IF(MONTH($B$200)=MONTH(R210),VLOOKUP(R210,Anomastica!$A:$B,2,0),"  ")</f>
        <v xml:space="preserve">  </v>
      </c>
      <c r="S211" s="227"/>
      <c r="T211" s="228"/>
      <c r="U211" s="226" t="str">
        <f>IF(MONTH($B$200)=MONTH(U210),VLOOKUP(U210,Anomastica!$A:$B,2,0),"  ")</f>
        <v xml:space="preserve">  </v>
      </c>
      <c r="V211" s="229"/>
      <c r="W211" s="229"/>
      <c r="X211" s="177"/>
    </row>
    <row r="212" spans="2:24" x14ac:dyDescent="0.25">
      <c r="B212" s="3"/>
      <c r="C212" s="16"/>
      <c r="D212" s="153">
        <f>DATE(ANUAL,MES+6,1)</f>
        <v>42186</v>
      </c>
      <c r="E212" s="122"/>
      <c r="F212" s="122"/>
      <c r="G212" s="122"/>
      <c r="H212" s="122"/>
      <c r="I212" s="122"/>
      <c r="J212" s="154"/>
      <c r="K212" s="180"/>
      <c r="L212" s="156"/>
      <c r="M212" s="156"/>
      <c r="N212" s="156"/>
      <c r="O212" s="156"/>
      <c r="P212" s="153">
        <f>DATE(ANUAL,MES+8,1)</f>
        <v>42248</v>
      </c>
      <c r="Q212" s="122"/>
      <c r="R212" s="122"/>
      <c r="S212" s="122"/>
      <c r="T212" s="122"/>
      <c r="U212" s="122"/>
      <c r="V212" s="154"/>
      <c r="W212" s="160"/>
      <c r="X212" s="177"/>
    </row>
    <row r="213" spans="2:24" x14ac:dyDescent="0.25">
      <c r="B213" s="3"/>
      <c r="C213" s="17"/>
      <c r="D213" s="10" t="s">
        <v>8</v>
      </c>
      <c r="E213" s="10" t="s">
        <v>9</v>
      </c>
      <c r="F213" s="10" t="s">
        <v>10</v>
      </c>
      <c r="G213" s="10" t="s">
        <v>11</v>
      </c>
      <c r="H213" s="10" t="s">
        <v>12</v>
      </c>
      <c r="I213" s="10" t="s">
        <v>13</v>
      </c>
      <c r="J213" s="10" t="s">
        <v>14</v>
      </c>
      <c r="K213" s="121"/>
      <c r="L213" s="121"/>
      <c r="M213" s="121"/>
      <c r="N213" s="121"/>
      <c r="O213" s="121"/>
      <c r="P213" s="10" t="s">
        <v>8</v>
      </c>
      <c r="Q213" s="10" t="s">
        <v>9</v>
      </c>
      <c r="R213" s="10" t="s">
        <v>10</v>
      </c>
      <c r="S213" s="10" t="s">
        <v>11</v>
      </c>
      <c r="T213" s="10" t="s">
        <v>12</v>
      </c>
      <c r="U213" s="10" t="s">
        <v>13</v>
      </c>
      <c r="V213" s="10" t="s">
        <v>14</v>
      </c>
      <c r="W213" s="161"/>
      <c r="X213" s="177"/>
    </row>
    <row r="214" spans="2:24" x14ac:dyDescent="0.25">
      <c r="B214" s="3"/>
      <c r="C214" s="17"/>
      <c r="D214" s="12" t="str">
        <f t="array" ref="D214:J219">IF(MONTH(DATE(ANUAL,MES+6,1))&lt;&gt;MONTH(DATE(ANUAL,MES+6,1)-(WEEKDAY(DATE(ANUAL,MES+6,1),2)-1)+{0;1;2;3;4;5}*7+{1,2,3,4,5,6,7}-1),"",DATE(ANUAL,MES+6,1)-(WEEKDAY(DATE(ANUAL,MES+6,1),2)-1)+{0;1;2;3;4;5}*7+{1,2,3,4,5,6,7}-1)</f>
        <v/>
      </c>
      <c r="E214" s="12" t="str">
        <v/>
      </c>
      <c r="F214" s="12">
        <v>42186</v>
      </c>
      <c r="G214" s="12">
        <v>42187</v>
      </c>
      <c r="H214" s="12">
        <v>42188</v>
      </c>
      <c r="I214" s="12">
        <v>42189</v>
      </c>
      <c r="J214" s="13">
        <v>42190</v>
      </c>
      <c r="K214" s="121"/>
      <c r="L214" s="121"/>
      <c r="M214" s="121"/>
      <c r="N214" s="121"/>
      <c r="O214" s="121"/>
      <c r="P214" s="12" t="str">
        <f t="array" ref="P214:V219">IF(MONTH(DATE(ANUAL,MES+8,1))&lt;&gt;MONTH(DATE(ANUAL,MES+8,1)-(WEEKDAY(DATE(ANUAL,MES+8,1),2)-1)+{0;1;2;3;4;5}*7+{1,2,3,4,5,6,7}-1),"",DATE(ANUAL,MES+8,1)-(WEEKDAY(DATE(ANUAL,MES+8,1),2)-1)+{0;1;2;3;4;5}*7+{1,2,3,4,5,6,7}-1)</f>
        <v/>
      </c>
      <c r="Q214" s="12">
        <v>42248</v>
      </c>
      <c r="R214" s="12">
        <v>42249</v>
      </c>
      <c r="S214" s="12">
        <v>42250</v>
      </c>
      <c r="T214" s="12">
        <v>42251</v>
      </c>
      <c r="U214" s="12">
        <v>42252</v>
      </c>
      <c r="V214" s="13">
        <v>42253</v>
      </c>
      <c r="W214" s="161"/>
      <c r="X214" s="177"/>
    </row>
    <row r="215" spans="2:24" x14ac:dyDescent="0.25">
      <c r="B215" s="3"/>
      <c r="C215" s="17"/>
      <c r="D215" s="12">
        <v>42191</v>
      </c>
      <c r="E215" s="12">
        <v>42192</v>
      </c>
      <c r="F215" s="12">
        <v>42193</v>
      </c>
      <c r="G215" s="12">
        <v>42194</v>
      </c>
      <c r="H215" s="12">
        <v>42195</v>
      </c>
      <c r="I215" s="12">
        <v>42196</v>
      </c>
      <c r="J215" s="13">
        <v>42197</v>
      </c>
      <c r="K215" s="121"/>
      <c r="L215" s="121"/>
      <c r="M215" s="121"/>
      <c r="N215" s="121"/>
      <c r="O215" s="121"/>
      <c r="P215" s="12">
        <v>42254</v>
      </c>
      <c r="Q215" s="12">
        <v>42255</v>
      </c>
      <c r="R215" s="12">
        <v>42256</v>
      </c>
      <c r="S215" s="12">
        <v>42257</v>
      </c>
      <c r="T215" s="12">
        <v>42258</v>
      </c>
      <c r="U215" s="12">
        <v>42259</v>
      </c>
      <c r="V215" s="13">
        <v>42260</v>
      </c>
      <c r="W215" s="161"/>
      <c r="X215" s="177"/>
    </row>
    <row r="216" spans="2:24" x14ac:dyDescent="0.25">
      <c r="B216" s="3"/>
      <c r="C216" s="17"/>
      <c r="D216" s="12">
        <v>42198</v>
      </c>
      <c r="E216" s="12">
        <v>42199</v>
      </c>
      <c r="F216" s="12">
        <v>42200</v>
      </c>
      <c r="G216" s="12">
        <v>42201</v>
      </c>
      <c r="H216" s="12">
        <v>42202</v>
      </c>
      <c r="I216" s="12">
        <v>42203</v>
      </c>
      <c r="J216" s="13">
        <v>42204</v>
      </c>
      <c r="K216" s="121"/>
      <c r="L216" s="121"/>
      <c r="M216" s="121"/>
      <c r="N216" s="121"/>
      <c r="O216" s="121"/>
      <c r="P216" s="12">
        <v>42261</v>
      </c>
      <c r="Q216" s="12">
        <v>42262</v>
      </c>
      <c r="R216" s="12">
        <v>42263</v>
      </c>
      <c r="S216" s="12">
        <v>42264</v>
      </c>
      <c r="T216" s="12">
        <v>42265</v>
      </c>
      <c r="U216" s="12">
        <v>42266</v>
      </c>
      <c r="V216" s="13">
        <v>42267</v>
      </c>
      <c r="W216" s="161"/>
      <c r="X216" s="177"/>
    </row>
    <row r="217" spans="2:24" x14ac:dyDescent="0.25">
      <c r="B217" s="3"/>
      <c r="C217" s="17"/>
      <c r="D217" s="12">
        <v>42205</v>
      </c>
      <c r="E217" s="12">
        <v>42206</v>
      </c>
      <c r="F217" s="12">
        <v>42207</v>
      </c>
      <c r="G217" s="12">
        <v>42208</v>
      </c>
      <c r="H217" s="12">
        <v>42209</v>
      </c>
      <c r="I217" s="12">
        <v>42210</v>
      </c>
      <c r="J217" s="13">
        <v>42211</v>
      </c>
      <c r="K217" s="121"/>
      <c r="L217" s="121"/>
      <c r="M217" s="121"/>
      <c r="N217" s="121"/>
      <c r="O217" s="121"/>
      <c r="P217" s="12">
        <v>42268</v>
      </c>
      <c r="Q217" s="12">
        <v>42269</v>
      </c>
      <c r="R217" s="12">
        <v>42270</v>
      </c>
      <c r="S217" s="12">
        <v>42271</v>
      </c>
      <c r="T217" s="12">
        <v>42272</v>
      </c>
      <c r="U217" s="12">
        <v>42273</v>
      </c>
      <c r="V217" s="13">
        <v>42274</v>
      </c>
      <c r="W217" s="161"/>
      <c r="X217" s="177"/>
    </row>
    <row r="218" spans="2:24" x14ac:dyDescent="0.25">
      <c r="B218" s="3"/>
      <c r="C218" s="17"/>
      <c r="D218" s="12">
        <v>42212</v>
      </c>
      <c r="E218" s="12">
        <v>42213</v>
      </c>
      <c r="F218" s="12">
        <v>42214</v>
      </c>
      <c r="G218" s="12">
        <v>42215</v>
      </c>
      <c r="H218" s="12">
        <v>42216</v>
      </c>
      <c r="I218" s="12" t="str">
        <v/>
      </c>
      <c r="J218" s="13" t="str">
        <v/>
      </c>
      <c r="K218" s="121"/>
      <c r="L218" s="121"/>
      <c r="M218" s="121"/>
      <c r="N218" s="121"/>
      <c r="O218" s="121"/>
      <c r="P218" s="12">
        <v>42275</v>
      </c>
      <c r="Q218" s="12">
        <v>42276</v>
      </c>
      <c r="R218" s="12">
        <v>42277</v>
      </c>
      <c r="S218" s="12" t="str">
        <v/>
      </c>
      <c r="T218" s="12" t="str">
        <v/>
      </c>
      <c r="U218" s="12" t="str">
        <v/>
      </c>
      <c r="V218" s="13" t="str">
        <v/>
      </c>
      <c r="W218" s="161"/>
      <c r="X218" s="177"/>
    </row>
    <row r="219" spans="2:24" x14ac:dyDescent="0.25">
      <c r="B219" s="3"/>
      <c r="C219" s="20"/>
      <c r="D219" s="12" t="str">
        <v/>
      </c>
      <c r="E219" s="12" t="str">
        <v/>
      </c>
      <c r="F219" s="12" t="str">
        <v/>
      </c>
      <c r="G219" s="12" t="str">
        <v/>
      </c>
      <c r="H219" s="12" t="str">
        <v/>
      </c>
      <c r="I219" s="12" t="str">
        <v/>
      </c>
      <c r="J219" s="12" t="str">
        <v/>
      </c>
      <c r="K219" s="120"/>
      <c r="L219" s="120"/>
      <c r="M219" s="120"/>
      <c r="N219" s="120"/>
      <c r="O219" s="120"/>
      <c r="P219" s="12" t="str">
        <v/>
      </c>
      <c r="Q219" s="12" t="str">
        <v/>
      </c>
      <c r="R219" s="12" t="str">
        <v/>
      </c>
      <c r="S219" s="12" t="str">
        <v/>
      </c>
      <c r="T219" s="12" t="str">
        <v/>
      </c>
      <c r="U219" s="12" t="str">
        <v/>
      </c>
      <c r="V219" s="12" t="str">
        <v/>
      </c>
      <c r="W219" s="186"/>
      <c r="X219" s="182"/>
    </row>
    <row r="220" spans="2:24" x14ac:dyDescent="0.25">
      <c r="B220" s="3"/>
      <c r="C220" s="89"/>
      <c r="D220" s="210"/>
      <c r="E220" s="210"/>
      <c r="F220" s="210"/>
      <c r="G220" s="210"/>
      <c r="H220" s="210"/>
      <c r="I220" s="210"/>
      <c r="J220" s="210"/>
      <c r="K220" s="210"/>
      <c r="L220" s="210"/>
      <c r="M220" s="210"/>
      <c r="N220" s="210"/>
      <c r="O220" s="210"/>
      <c r="P220" s="210"/>
      <c r="Q220" s="210"/>
      <c r="R220" s="210"/>
      <c r="S220" s="210"/>
      <c r="T220" s="210"/>
      <c r="U220" s="210"/>
      <c r="V220" s="210"/>
      <c r="W220" s="210"/>
      <c r="X220" s="211"/>
    </row>
    <row r="221" spans="2:24" x14ac:dyDescent="0.25">
      <c r="B221" s="3"/>
      <c r="C221" s="212"/>
      <c r="D221" s="213"/>
      <c r="E221" s="213"/>
      <c r="F221" s="213"/>
      <c r="G221" s="213"/>
      <c r="H221" s="213"/>
      <c r="I221" s="213"/>
      <c r="J221" s="213"/>
      <c r="K221" s="213"/>
      <c r="L221" s="213"/>
      <c r="M221" s="213"/>
      <c r="N221" s="213"/>
      <c r="O221" s="213"/>
      <c r="P221" s="213"/>
      <c r="Q221" s="213"/>
      <c r="R221" s="213"/>
      <c r="S221" s="213"/>
      <c r="T221" s="213"/>
      <c r="U221" s="213"/>
      <c r="V221" s="213"/>
      <c r="W221" s="213"/>
      <c r="X221" s="214"/>
    </row>
    <row r="222" spans="2:24" x14ac:dyDescent="0.25">
      <c r="B222" s="3"/>
      <c r="C222" s="84"/>
      <c r="D222" s="85"/>
      <c r="E222" s="85"/>
      <c r="F222" s="85"/>
      <c r="G222" s="85"/>
      <c r="H222" s="85"/>
      <c r="I222" s="85"/>
      <c r="J222" s="85"/>
      <c r="K222" s="85"/>
      <c r="L222" s="85"/>
      <c r="M222" s="85"/>
      <c r="N222" s="85"/>
      <c r="O222" s="85"/>
      <c r="P222" s="85"/>
      <c r="Q222" s="85"/>
      <c r="R222" s="85"/>
      <c r="S222" s="85"/>
      <c r="T222" s="85"/>
      <c r="U222" s="85"/>
      <c r="V222" s="85"/>
      <c r="W222" s="85"/>
      <c r="X222" s="85"/>
    </row>
    <row r="223" spans="2:24" x14ac:dyDescent="0.25">
      <c r="B223" s="61"/>
      <c r="C223" s="85"/>
      <c r="D223" s="85"/>
      <c r="E223" s="85"/>
      <c r="F223" s="85"/>
      <c r="G223" s="85"/>
      <c r="H223" s="85"/>
      <c r="I223" s="85"/>
      <c r="J223" s="85"/>
      <c r="K223" s="85"/>
      <c r="L223" s="85"/>
      <c r="M223" s="85"/>
      <c r="N223" s="85"/>
      <c r="O223" s="85"/>
      <c r="P223" s="85"/>
      <c r="Q223" s="85"/>
      <c r="R223" s="85"/>
      <c r="S223" s="85"/>
      <c r="T223" s="85"/>
      <c r="U223" s="85"/>
      <c r="V223" s="85"/>
      <c r="W223" s="85"/>
      <c r="X223" s="85"/>
    </row>
    <row r="224" spans="2:24" x14ac:dyDescent="0.25">
      <c r="B224" s="3"/>
      <c r="C224" s="106"/>
      <c r="D224" s="107"/>
      <c r="E224" s="107"/>
      <c r="F224" s="107"/>
      <c r="G224" s="107"/>
      <c r="H224" s="107"/>
      <c r="I224" s="107"/>
      <c r="J224" s="107"/>
      <c r="K224" s="107"/>
      <c r="L224" s="107"/>
      <c r="M224" s="107"/>
      <c r="N224" s="107"/>
      <c r="O224" s="107"/>
      <c r="P224" s="107"/>
      <c r="Q224" s="107"/>
      <c r="R224" s="107"/>
      <c r="S224" s="107"/>
      <c r="T224" s="107"/>
      <c r="U224" s="107"/>
      <c r="V224" s="107"/>
      <c r="W224" s="107"/>
      <c r="X224" s="107"/>
    </row>
    <row r="225" spans="2:24" x14ac:dyDescent="0.25">
      <c r="B225" s="60"/>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row>
    <row r="226" spans="2:24" ht="35.25" x14ac:dyDescent="0.5">
      <c r="B226" s="57"/>
      <c r="C226" s="238">
        <f>DATE(ANUAL,B229,1)</f>
        <v>42248</v>
      </c>
      <c r="D226" s="239"/>
      <c r="E226" s="239"/>
      <c r="F226" s="239"/>
      <c r="G226" s="239"/>
      <c r="H226" s="239"/>
      <c r="I226" s="239"/>
      <c r="J226" s="239"/>
      <c r="K226" s="239"/>
      <c r="L226" s="239"/>
      <c r="M226" s="239"/>
      <c r="N226" s="239"/>
      <c r="O226" s="239"/>
      <c r="P226" s="239"/>
      <c r="Q226" s="239"/>
      <c r="R226" s="239"/>
      <c r="S226" s="239"/>
      <c r="T226" s="239"/>
      <c r="U226" s="239"/>
      <c r="V226" s="239"/>
      <c r="W226" s="239"/>
      <c r="X226" s="21" t="s">
        <v>0</v>
      </c>
    </row>
    <row r="227" spans="2:24" x14ac:dyDescent="0.25">
      <c r="B227" s="3"/>
      <c r="C227" s="240" t="s">
        <v>1</v>
      </c>
      <c r="D227" s="241"/>
      <c r="E227" s="241"/>
      <c r="F227" s="241" t="s">
        <v>2</v>
      </c>
      <c r="G227" s="241"/>
      <c r="H227" s="241"/>
      <c r="I227" s="241" t="s">
        <v>3</v>
      </c>
      <c r="J227" s="241"/>
      <c r="K227" s="241"/>
      <c r="L227" s="241" t="s">
        <v>4</v>
      </c>
      <c r="M227" s="241"/>
      <c r="N227" s="241"/>
      <c r="O227" s="241" t="s">
        <v>5</v>
      </c>
      <c r="P227" s="241"/>
      <c r="Q227" s="241"/>
      <c r="R227" s="241" t="s">
        <v>6</v>
      </c>
      <c r="S227" s="241"/>
      <c r="T227" s="241"/>
      <c r="U227" s="198" t="s">
        <v>7</v>
      </c>
      <c r="V227" s="199"/>
      <c r="W227" s="199"/>
      <c r="X227" s="201"/>
    </row>
    <row r="228" spans="2:24" ht="35.25" x14ac:dyDescent="0.25">
      <c r="B228" s="3">
        <f>DATE(ANUAL,9,1)</f>
        <v>42248</v>
      </c>
      <c r="C228" s="165">
        <f>(B228-WEEKDAY(B228,3))</f>
        <v>42247</v>
      </c>
      <c r="D228" s="166"/>
      <c r="E228" s="167"/>
      <c r="F228" s="165">
        <f>C228+1</f>
        <v>42248</v>
      </c>
      <c r="G228" s="166"/>
      <c r="H228" s="167"/>
      <c r="I228" s="165">
        <f>F228+1</f>
        <v>42249</v>
      </c>
      <c r="J228" s="166"/>
      <c r="K228" s="167"/>
      <c r="L228" s="165">
        <f>I228+1</f>
        <v>42250</v>
      </c>
      <c r="M228" s="166"/>
      <c r="N228" s="167"/>
      <c r="O228" s="165">
        <f>L228+1</f>
        <v>42251</v>
      </c>
      <c r="P228" s="166"/>
      <c r="Q228" s="167"/>
      <c r="R228" s="165">
        <f>O228+1</f>
        <v>42252</v>
      </c>
      <c r="S228" s="166"/>
      <c r="T228" s="167"/>
      <c r="U228" s="219">
        <f>R228+1</f>
        <v>42253</v>
      </c>
      <c r="V228" s="220"/>
      <c r="W228" s="220"/>
      <c r="X228" s="177"/>
    </row>
    <row r="229" spans="2:24" x14ac:dyDescent="0.25">
      <c r="B229" s="3">
        <f>MONTH(B228)</f>
        <v>9</v>
      </c>
      <c r="C229" s="226" t="str">
        <f>IF(MONTH($B$228)=MONTH(C228),VLOOKUP(C228,Anomastica!$A:$B,2,0),"  ")</f>
        <v xml:space="preserve">  </v>
      </c>
      <c r="D229" s="227"/>
      <c r="E229" s="228"/>
      <c r="F229" s="226" t="str">
        <f>IF(MONTH($B$228)=MONTH(F228),VLOOKUP(F228,Anomastica!$A:$B,2,0),"  ")</f>
        <v>Arturo</v>
      </c>
      <c r="G229" s="227"/>
      <c r="H229" s="228"/>
      <c r="I229" s="226" t="str">
        <f>IF(MONTH($B$228)=MONTH(I228),VLOOKUP(I228,Anomastica!$A:$B,2,0),"  ")</f>
        <v>Antolín, Raquel</v>
      </c>
      <c r="J229" s="227"/>
      <c r="K229" s="228"/>
      <c r="L229" s="226" t="str">
        <f>IF(MONTH($B$228)=MONTH(L228),VLOOKUP(L228,Anomastica!$A:$B,2,0),"  ")</f>
        <v>Gregorio Magne</v>
      </c>
      <c r="M229" s="227"/>
      <c r="N229" s="228"/>
      <c r="O229" s="226" t="str">
        <f>IF(MONTH($B$228)=MONTH(O228),VLOOKUP(O228,Anomastica!$A:$B,2,0),"  ")</f>
        <v>Moises, Rosalia</v>
      </c>
      <c r="P229" s="227"/>
      <c r="Q229" s="228"/>
      <c r="R229" s="226" t="str">
        <f>IF(MONTH($B$228)=MONTH(R228),VLOOKUP(R228,Anomastica!$A:$B,2,0),"  ")</f>
        <v>Obdulia</v>
      </c>
      <c r="S229" s="227"/>
      <c r="T229" s="228"/>
      <c r="U229" s="226" t="str">
        <f>IF(MONTH($B$228)=MONTH(U228),VLOOKUP(U228,Anomastica!$A:$B,2,0),"  ")</f>
        <v>Zacarías</v>
      </c>
      <c r="V229" s="229"/>
      <c r="W229" s="229"/>
      <c r="X229" s="177"/>
    </row>
    <row r="230" spans="2:24" ht="35.25" x14ac:dyDescent="0.25">
      <c r="B230" s="3"/>
      <c r="C230" s="165">
        <f>U228+1</f>
        <v>42254</v>
      </c>
      <c r="D230" s="166"/>
      <c r="E230" s="167"/>
      <c r="F230" s="165">
        <f>C230+1</f>
        <v>42255</v>
      </c>
      <c r="G230" s="166"/>
      <c r="H230" s="167"/>
      <c r="I230" s="165">
        <f>F230+1</f>
        <v>42256</v>
      </c>
      <c r="J230" s="166"/>
      <c r="K230" s="167"/>
      <c r="L230" s="165">
        <f>I230+1</f>
        <v>42257</v>
      </c>
      <c r="M230" s="166"/>
      <c r="N230" s="167"/>
      <c r="O230" s="165">
        <f>L230+1</f>
        <v>42258</v>
      </c>
      <c r="P230" s="166"/>
      <c r="Q230" s="167"/>
      <c r="R230" s="165">
        <f>O230+1</f>
        <v>42259</v>
      </c>
      <c r="S230" s="166"/>
      <c r="T230" s="167"/>
      <c r="U230" s="204">
        <f>R230+1</f>
        <v>42260</v>
      </c>
      <c r="V230" s="205"/>
      <c r="W230" s="205"/>
      <c r="X230" s="177"/>
    </row>
    <row r="231" spans="2:24" x14ac:dyDescent="0.25">
      <c r="B231" s="3"/>
      <c r="C231" s="226" t="str">
        <f>IF(MONTH($B$228)=MONTH(C230),VLOOKUP(C230,Anomastica!$A:$B,2,0),"  ")</f>
        <v>Regina</v>
      </c>
      <c r="D231" s="227"/>
      <c r="E231" s="228"/>
      <c r="F231" s="226" t="str">
        <f>IF(MONTH($B$228)=MONTH(F230),VLOOKUP(F230,Anomastica!$A:$B,2,0),"  ")</f>
        <v>Verge l'Avellà</v>
      </c>
      <c r="G231" s="227"/>
      <c r="H231" s="228"/>
      <c r="I231" s="226" t="str">
        <f>IF(MONTH($B$228)=MONTH(I230),VLOOKUP(I230,Anomastica!$A:$B,2,0),"  ")</f>
        <v>Pedro, Doroteo</v>
      </c>
      <c r="J231" s="227"/>
      <c r="K231" s="228"/>
      <c r="L231" s="226" t="str">
        <f>IF(MONTH($B$228)=MONTH(L230),VLOOKUP(L230,Anomastica!$A:$B,2,0),"  ")</f>
        <v>Nicolás Tol.</v>
      </c>
      <c r="M231" s="227"/>
      <c r="N231" s="228"/>
      <c r="O231" s="226" t="str">
        <f>IF(MONTH($B$228)=MONTH(O230),VLOOKUP(O230,Anomastica!$A:$B,2,0),"  ")</f>
        <v>jacinto</v>
      </c>
      <c r="P231" s="227"/>
      <c r="Q231" s="228"/>
      <c r="R231" s="226" t="str">
        <f>IF(MONTH($B$228)=MONTH(R230),VLOOKUP(R230,Anomastica!$A:$B,2,0),"  ")</f>
        <v>Guindo</v>
      </c>
      <c r="S231" s="227"/>
      <c r="T231" s="228"/>
      <c r="U231" s="226" t="str">
        <f>IF(MONTH($B$228)=MONTH(U230),VLOOKUP(U230,Anomastica!$A:$B,2,0),"  ")</f>
        <v>Juan, Amado</v>
      </c>
      <c r="V231" s="229"/>
      <c r="W231" s="229"/>
      <c r="X231" s="177"/>
    </row>
    <row r="232" spans="2:24" ht="35.25" x14ac:dyDescent="0.25">
      <c r="B232" s="3"/>
      <c r="C232" s="165">
        <f>U230+1</f>
        <v>42261</v>
      </c>
      <c r="D232" s="166"/>
      <c r="E232" s="167"/>
      <c r="F232" s="165">
        <f>C232+1</f>
        <v>42262</v>
      </c>
      <c r="G232" s="166"/>
      <c r="H232" s="167"/>
      <c r="I232" s="165">
        <f>F232+1</f>
        <v>42263</v>
      </c>
      <c r="J232" s="166"/>
      <c r="K232" s="167"/>
      <c r="L232" s="165">
        <f>I232+1</f>
        <v>42264</v>
      </c>
      <c r="M232" s="166"/>
      <c r="N232" s="167"/>
      <c r="O232" s="165">
        <f>L232+1</f>
        <v>42265</v>
      </c>
      <c r="P232" s="166"/>
      <c r="Q232" s="167"/>
      <c r="R232" s="165">
        <f>O232+1</f>
        <v>42266</v>
      </c>
      <c r="S232" s="166"/>
      <c r="T232" s="167"/>
      <c r="U232" s="245">
        <f>R232+1</f>
        <v>42267</v>
      </c>
      <c r="V232" s="246"/>
      <c r="W232" s="246"/>
      <c r="X232" s="177"/>
    </row>
    <row r="233" spans="2:24" x14ac:dyDescent="0.25">
      <c r="B233" s="3"/>
      <c r="C233" s="226" t="str">
        <f>IF(MONTH($B$228)=MONTH(C232),VLOOKUP(C232,Anomastica!$A:$B,2,0),"  ")</f>
        <v>Crescencio, Salustia</v>
      </c>
      <c r="D233" s="227"/>
      <c r="E233" s="228"/>
      <c r="F233" s="226" t="str">
        <f>IF(MONTH($B$228)=MONTH(F232),VLOOKUP(F232,Anomastica!$A:$B,2,0),"  ")</f>
        <v>Dolores</v>
      </c>
      <c r="G233" s="227"/>
      <c r="H233" s="228"/>
      <c r="I233" s="226" t="str">
        <f>IF(MONTH($B$228)=MONTH(I232),VLOOKUP(I232,Anomastica!$A:$B,2,0),"  ")</f>
        <v>Cornelio</v>
      </c>
      <c r="J233" s="227"/>
      <c r="K233" s="228"/>
      <c r="L233" s="226" t="str">
        <f>IF(MONTH($B$228)=MONTH(L232),VLOOKUP(L232,Anomastica!$A:$B,2,0),"  ")</f>
        <v>Roberto</v>
      </c>
      <c r="M233" s="227"/>
      <c r="N233" s="228"/>
      <c r="O233" s="226" t="str">
        <f>IF(MONTH($B$228)=MONTH(O232),VLOOKUP(O232,Anomastica!$A:$B,2,0),"  ")</f>
        <v xml:space="preserve">Sofia </v>
      </c>
      <c r="P233" s="227"/>
      <c r="Q233" s="228"/>
      <c r="R233" s="226" t="str">
        <f>IF(MONTH($B$228)=MONTH(R232),VLOOKUP(R232,Anomastica!$A:$B,2,0),"  ")</f>
        <v xml:space="preserve">Genaro </v>
      </c>
      <c r="S233" s="227"/>
      <c r="T233" s="228"/>
      <c r="U233" s="226" t="str">
        <f>IF(MONTH($B$228)=MONTH(U232),VLOOKUP(U232,Anomastica!$A:$B,2,0),"  ")</f>
        <v>Eustaquio</v>
      </c>
      <c r="V233" s="229"/>
      <c r="W233" s="229"/>
      <c r="X233" s="177"/>
    </row>
    <row r="234" spans="2:24" ht="35.25" x14ac:dyDescent="0.25">
      <c r="B234" s="3"/>
      <c r="C234" s="165">
        <f>U232+1</f>
        <v>42268</v>
      </c>
      <c r="D234" s="166"/>
      <c r="E234" s="167"/>
      <c r="F234" s="165">
        <f>C234+1</f>
        <v>42269</v>
      </c>
      <c r="G234" s="166"/>
      <c r="H234" s="167"/>
      <c r="I234" s="165">
        <f>F234+1</f>
        <v>42270</v>
      </c>
      <c r="J234" s="166"/>
      <c r="K234" s="167"/>
      <c r="L234" s="165">
        <f>I234+1</f>
        <v>42271</v>
      </c>
      <c r="M234" s="166"/>
      <c r="N234" s="167"/>
      <c r="O234" s="165">
        <f>L234+1</f>
        <v>42272</v>
      </c>
      <c r="P234" s="166"/>
      <c r="Q234" s="167"/>
      <c r="R234" s="165">
        <f>O234+1</f>
        <v>42273</v>
      </c>
      <c r="S234" s="166"/>
      <c r="T234" s="167"/>
      <c r="U234" s="245">
        <f>R234+1</f>
        <v>42274</v>
      </c>
      <c r="V234" s="246"/>
      <c r="W234" s="246"/>
      <c r="X234" s="177"/>
    </row>
    <row r="235" spans="2:24" x14ac:dyDescent="0.25">
      <c r="B235" s="3"/>
      <c r="C235" s="226" t="str">
        <f>IF(MONTH($B$228)=MONTH(C234),VLOOKUP(C234,Anomastica!$A:$B,2,0),"  ")</f>
        <v>Mateo</v>
      </c>
      <c r="D235" s="227"/>
      <c r="E235" s="228"/>
      <c r="F235" s="226" t="str">
        <f>IF(MONTH($B$228)=MONTH(F234),VLOOKUP(F234,Anomastica!$A:$B,2,0),"  ")</f>
        <v>Mauricio</v>
      </c>
      <c r="G235" s="227"/>
      <c r="H235" s="228"/>
      <c r="I235" s="226" t="str">
        <f>IF(MONTH($B$228)=MONTH(I234),VLOOKUP(I234,Anomastica!$A:$B,2,0),"  ")</f>
        <v>Tecla</v>
      </c>
      <c r="J235" s="227"/>
      <c r="K235" s="228"/>
      <c r="L235" s="226" t="str">
        <f>IF(MONTH($B$228)=MONTH(L234),VLOOKUP(L234,Anomastica!$A:$B,2,0),"  ")</f>
        <v>Mercedes</v>
      </c>
      <c r="M235" s="227"/>
      <c r="N235" s="228"/>
      <c r="O235" s="226" t="str">
        <f>IF(MONTH($B$228)=MONTH(O234),VLOOKUP(O234,Anomastica!$A:$B,2,0),"  ")</f>
        <v>Cleofás</v>
      </c>
      <c r="P235" s="227"/>
      <c r="Q235" s="228"/>
      <c r="R235" s="226" t="str">
        <f>IF(MONTH($B$228)=MONTH(R234),VLOOKUP(R234,Anomastica!$A:$B,2,0),"  ")</f>
        <v>Cosme y Damián</v>
      </c>
      <c r="S235" s="227"/>
      <c r="T235" s="228"/>
      <c r="U235" s="226" t="str">
        <f>IF(MONTH($B$228)=MONTH(U234),VLOOKUP(U234,Anomastica!$A:$B,2,0),"  ")</f>
        <v>Vicente, Florentino</v>
      </c>
      <c r="V235" s="229"/>
      <c r="W235" s="229"/>
      <c r="X235" s="177"/>
    </row>
    <row r="236" spans="2:24" ht="35.25" x14ac:dyDescent="0.25">
      <c r="B236" s="3"/>
      <c r="C236" s="165">
        <f>U234+1</f>
        <v>42275</v>
      </c>
      <c r="D236" s="166"/>
      <c r="E236" s="167"/>
      <c r="F236" s="165">
        <f>C236+1</f>
        <v>42276</v>
      </c>
      <c r="G236" s="166"/>
      <c r="H236" s="167"/>
      <c r="I236" s="165">
        <f>F236+1</f>
        <v>42277</v>
      </c>
      <c r="J236" s="166"/>
      <c r="K236" s="167"/>
      <c r="L236" s="165">
        <f>I236+1</f>
        <v>42278</v>
      </c>
      <c r="M236" s="166"/>
      <c r="N236" s="167"/>
      <c r="O236" s="165">
        <f>L236+1</f>
        <v>42279</v>
      </c>
      <c r="P236" s="166"/>
      <c r="Q236" s="167"/>
      <c r="R236" s="165">
        <f>O236+1</f>
        <v>42280</v>
      </c>
      <c r="S236" s="166"/>
      <c r="T236" s="167"/>
      <c r="U236" s="245">
        <f>R236+1</f>
        <v>42281</v>
      </c>
      <c r="V236" s="246"/>
      <c r="W236" s="246"/>
      <c r="X236" s="177"/>
    </row>
    <row r="237" spans="2:24" x14ac:dyDescent="0.25">
      <c r="B237" s="3"/>
      <c r="C237" s="226" t="str">
        <f>IF(MONTH($B$228)=MONTH(C236),VLOOKUP(C236,Anomastica!$A:$B,2,0),"  ")</f>
        <v>Venceslao, Adolfo</v>
      </c>
      <c r="D237" s="227"/>
      <c r="E237" s="228"/>
      <c r="F237" s="226" t="str">
        <f>IF(MONTH($B$228)=MONTH(F236),VLOOKUP(F236,Anomastica!$A:$B,2,0),"  ")</f>
        <v>Rafael, S.Arcángeles</v>
      </c>
      <c r="G237" s="227"/>
      <c r="H237" s="228"/>
      <c r="I237" s="226" t="str">
        <f>IF(MONTH($B$228)=MONTH(I236),VLOOKUP(I236,Anomastica!$A:$B,2,0),"  ")</f>
        <v>Jerónimo</v>
      </c>
      <c r="J237" s="227"/>
      <c r="K237" s="228"/>
      <c r="L237" s="226" t="str">
        <f>IF(MONTH($B$228)=MONTH(L236),VLOOKUP(L236,Anomastica!$A:$B,2,0),"  ")</f>
        <v xml:space="preserve">  </v>
      </c>
      <c r="M237" s="227"/>
      <c r="N237" s="228"/>
      <c r="O237" s="226" t="str">
        <f>IF(MONTH($B$228)=MONTH(O236),VLOOKUP(O236,Anomastica!$A:$B,2,0),"  ")</f>
        <v xml:space="preserve">  </v>
      </c>
      <c r="P237" s="227"/>
      <c r="Q237" s="228"/>
      <c r="R237" s="226" t="str">
        <f>IF(MONTH($B$228)=MONTH(R236),VLOOKUP(R236,Anomastica!$A:$B,2,0),"  ")</f>
        <v xml:space="preserve">  </v>
      </c>
      <c r="S237" s="227"/>
      <c r="T237" s="228"/>
      <c r="U237" s="226" t="str">
        <f>IF(MONTH($B$228)=MONTH(U236),VLOOKUP(U236,Anomastica!$A:$B,2,0),"  ")</f>
        <v xml:space="preserve">  </v>
      </c>
      <c r="V237" s="229"/>
      <c r="W237" s="229"/>
      <c r="X237" s="177"/>
    </row>
    <row r="238" spans="2:24" ht="35.25" x14ac:dyDescent="0.25">
      <c r="B238" s="3"/>
      <c r="C238" s="165">
        <f>U236+1</f>
        <v>42282</v>
      </c>
      <c r="D238" s="166"/>
      <c r="E238" s="167"/>
      <c r="F238" s="165">
        <f>C238+1</f>
        <v>42283</v>
      </c>
      <c r="G238" s="166"/>
      <c r="H238" s="167"/>
      <c r="I238" s="165">
        <f>F238+1</f>
        <v>42284</v>
      </c>
      <c r="J238" s="166"/>
      <c r="K238" s="167"/>
      <c r="L238" s="165">
        <f>I238+1</f>
        <v>42285</v>
      </c>
      <c r="M238" s="166"/>
      <c r="N238" s="167"/>
      <c r="O238" s="165">
        <f>L238+1</f>
        <v>42286</v>
      </c>
      <c r="P238" s="166"/>
      <c r="Q238" s="167"/>
      <c r="R238" s="165">
        <f>O238+1</f>
        <v>42287</v>
      </c>
      <c r="S238" s="166"/>
      <c r="T238" s="167"/>
      <c r="U238" s="245">
        <f>R238+1</f>
        <v>42288</v>
      </c>
      <c r="V238" s="246"/>
      <c r="W238" s="246"/>
      <c r="X238" s="177"/>
    </row>
    <row r="239" spans="2:24" x14ac:dyDescent="0.25">
      <c r="B239" s="3"/>
      <c r="C239" s="226" t="str">
        <f>IF(MONTH($B$228)=MONTH(C238),VLOOKUP(C238,Anomastica!$A:$B,2,0),"  ")</f>
        <v xml:space="preserve">  </v>
      </c>
      <c r="D239" s="227"/>
      <c r="E239" s="228"/>
      <c r="F239" s="226" t="str">
        <f>IF(MONTH($B$228)=MONTH(F238),VLOOKUP(F238,Anomastica!$A:$B,2,0),"  ")</f>
        <v xml:space="preserve">  </v>
      </c>
      <c r="G239" s="227"/>
      <c r="H239" s="228"/>
      <c r="I239" s="226" t="str">
        <f>IF(MONTH($B$228)=MONTH(I238),VLOOKUP(I238,Anomastica!$A:$B,2,0),"  ")</f>
        <v xml:space="preserve">  </v>
      </c>
      <c r="J239" s="227"/>
      <c r="K239" s="228"/>
      <c r="L239" s="226" t="str">
        <f>IF(MONTH($B$228)=MONTH(L238),VLOOKUP(L238,Anomastica!$A:$B,2,0),"  ")</f>
        <v xml:space="preserve">  </v>
      </c>
      <c r="M239" s="227"/>
      <c r="N239" s="228"/>
      <c r="O239" s="226" t="str">
        <f>IF(MONTH($B$228)=MONTH(O238),VLOOKUP(O238,Anomastica!$A:$B,2,0),"  ")</f>
        <v xml:space="preserve">  </v>
      </c>
      <c r="P239" s="227"/>
      <c r="Q239" s="228"/>
      <c r="R239" s="226" t="str">
        <f>IF(MONTH($B$228)=MONTH(R238),VLOOKUP(R238,Anomastica!$A:$B,2,0),"  ")</f>
        <v xml:space="preserve">  </v>
      </c>
      <c r="S239" s="227"/>
      <c r="T239" s="228"/>
      <c r="U239" s="226" t="str">
        <f>IF(MONTH($B$228)=MONTH(U238),VLOOKUP(U238,Anomastica!$A:$B,2,0),"  ")</f>
        <v xml:space="preserve">  </v>
      </c>
      <c r="V239" s="229"/>
      <c r="W239" s="229"/>
      <c r="X239" s="177"/>
    </row>
    <row r="240" spans="2:24" x14ac:dyDescent="0.25">
      <c r="B240" s="3"/>
      <c r="C240" s="16"/>
      <c r="D240" s="153">
        <f>DATE(ANUAL,MES+7,1)</f>
        <v>42217</v>
      </c>
      <c r="E240" s="122"/>
      <c r="F240" s="122"/>
      <c r="G240" s="122"/>
      <c r="H240" s="122"/>
      <c r="I240" s="122"/>
      <c r="J240" s="154"/>
      <c r="K240" s="180"/>
      <c r="L240" s="156"/>
      <c r="M240" s="156"/>
      <c r="N240" s="156"/>
      <c r="O240" s="156"/>
      <c r="P240" s="153">
        <f>DATE(ANUAL,MES+9,1)</f>
        <v>42278</v>
      </c>
      <c r="Q240" s="122"/>
      <c r="R240" s="122"/>
      <c r="S240" s="122"/>
      <c r="T240" s="122"/>
      <c r="U240" s="122"/>
      <c r="V240" s="154"/>
      <c r="W240" s="160"/>
      <c r="X240" s="177"/>
    </row>
    <row r="241" spans="2:24" x14ac:dyDescent="0.25">
      <c r="B241" s="3"/>
      <c r="C241" s="17"/>
      <c r="D241" s="10" t="s">
        <v>8</v>
      </c>
      <c r="E241" s="10" t="s">
        <v>9</v>
      </c>
      <c r="F241" s="10" t="s">
        <v>10</v>
      </c>
      <c r="G241" s="10" t="s">
        <v>11</v>
      </c>
      <c r="H241" s="10" t="s">
        <v>12</v>
      </c>
      <c r="I241" s="10" t="s">
        <v>13</v>
      </c>
      <c r="J241" s="10" t="s">
        <v>14</v>
      </c>
      <c r="K241" s="121"/>
      <c r="L241" s="121"/>
      <c r="M241" s="121"/>
      <c r="N241" s="121"/>
      <c r="O241" s="121"/>
      <c r="P241" s="10" t="s">
        <v>8</v>
      </c>
      <c r="Q241" s="10" t="s">
        <v>9</v>
      </c>
      <c r="R241" s="10" t="s">
        <v>10</v>
      </c>
      <c r="S241" s="10" t="s">
        <v>11</v>
      </c>
      <c r="T241" s="10" t="s">
        <v>12</v>
      </c>
      <c r="U241" s="10" t="s">
        <v>13</v>
      </c>
      <c r="V241" s="10" t="s">
        <v>14</v>
      </c>
      <c r="W241" s="161"/>
      <c r="X241" s="177"/>
    </row>
    <row r="242" spans="2:24" x14ac:dyDescent="0.25">
      <c r="B242" s="3"/>
      <c r="C242" s="17"/>
      <c r="D242" s="12" t="str">
        <f t="array" ref="D242:J247">IF(MONTH(DATE(ANUAL,MES+7,1))&lt;&gt;MONTH(DATE(ANUAL,MES+7,1)-(WEEKDAY(DATE(ANUAL,MES+7,1),2)-1)+{0;1;2;3;4;5}*7+{1,2,3,4,5,6,7}-1),"",DATE(ANUAL,MES+7,1)-(WEEKDAY(DATE(ANUAL,MES+7,1),2)-1)+{0;1;2;3;4;5}*7+{1,2,3,4,5,6,7}-1)</f>
        <v/>
      </c>
      <c r="E242" s="12" t="str">
        <v/>
      </c>
      <c r="F242" s="12" t="str">
        <v/>
      </c>
      <c r="G242" s="12" t="str">
        <v/>
      </c>
      <c r="H242" s="12" t="str">
        <v/>
      </c>
      <c r="I242" s="12">
        <v>42217</v>
      </c>
      <c r="J242" s="13">
        <v>42218</v>
      </c>
      <c r="K242" s="121"/>
      <c r="L242" s="121"/>
      <c r="M242" s="121"/>
      <c r="N242" s="121"/>
      <c r="O242" s="121"/>
      <c r="P242" s="12" t="str">
        <f t="array" ref="P242:V247">IF(MONTH(DATE(ANUAL,MES+9,1))&lt;&gt;MONTH(DATE(ANUAL,MES+9,1)-(WEEKDAY(DATE(ANUAL,MES+9,1),2)-1)+{0;1;2;3;4;5}*7+{1,2,3,4,5,6,7}-1),"",DATE(ANUAL,MES+9,1)-(WEEKDAY(DATE(ANUAL,MES+9,1),2)-1)+{0;1;2;3;4;5}*7+{1,2,3,4,5,6,7}-1)</f>
        <v/>
      </c>
      <c r="Q242" s="12" t="str">
        <v/>
      </c>
      <c r="R242" s="12" t="str">
        <v/>
      </c>
      <c r="S242" s="12">
        <v>42278</v>
      </c>
      <c r="T242" s="12">
        <v>42279</v>
      </c>
      <c r="U242" s="12">
        <v>42280</v>
      </c>
      <c r="V242" s="13">
        <v>42281</v>
      </c>
      <c r="W242" s="161"/>
      <c r="X242" s="177"/>
    </row>
    <row r="243" spans="2:24" x14ac:dyDescent="0.25">
      <c r="B243" s="3"/>
      <c r="C243" s="17"/>
      <c r="D243" s="12">
        <v>42219</v>
      </c>
      <c r="E243" s="12">
        <v>42220</v>
      </c>
      <c r="F243" s="12">
        <v>42221</v>
      </c>
      <c r="G243" s="12">
        <v>42222</v>
      </c>
      <c r="H243" s="12">
        <v>42223</v>
      </c>
      <c r="I243" s="12">
        <v>42224</v>
      </c>
      <c r="J243" s="13">
        <v>42225</v>
      </c>
      <c r="K243" s="121"/>
      <c r="L243" s="121"/>
      <c r="M243" s="121"/>
      <c r="N243" s="121"/>
      <c r="O243" s="121"/>
      <c r="P243" s="12">
        <v>42282</v>
      </c>
      <c r="Q243" s="12">
        <v>42283</v>
      </c>
      <c r="R243" s="12">
        <v>42284</v>
      </c>
      <c r="S243" s="12">
        <v>42285</v>
      </c>
      <c r="T243" s="12">
        <v>42286</v>
      </c>
      <c r="U243" s="12">
        <v>42287</v>
      </c>
      <c r="V243" s="13">
        <v>42288</v>
      </c>
      <c r="W243" s="161"/>
      <c r="X243" s="177"/>
    </row>
    <row r="244" spans="2:24" x14ac:dyDescent="0.25">
      <c r="B244" s="3"/>
      <c r="C244" s="17"/>
      <c r="D244" s="12">
        <v>42226</v>
      </c>
      <c r="E244" s="12">
        <v>42227</v>
      </c>
      <c r="F244" s="12">
        <v>42228</v>
      </c>
      <c r="G244" s="12">
        <v>42229</v>
      </c>
      <c r="H244" s="12">
        <v>42230</v>
      </c>
      <c r="I244" s="12">
        <v>42231</v>
      </c>
      <c r="J244" s="13">
        <v>42232</v>
      </c>
      <c r="K244" s="121"/>
      <c r="L244" s="121"/>
      <c r="M244" s="121"/>
      <c r="N244" s="121"/>
      <c r="O244" s="121"/>
      <c r="P244" s="12">
        <v>42289</v>
      </c>
      <c r="Q244" s="12">
        <v>42290</v>
      </c>
      <c r="R244" s="12">
        <v>42291</v>
      </c>
      <c r="S244" s="12">
        <v>42292</v>
      </c>
      <c r="T244" s="12">
        <v>42293</v>
      </c>
      <c r="U244" s="12">
        <v>42294</v>
      </c>
      <c r="V244" s="13">
        <v>42295</v>
      </c>
      <c r="W244" s="161"/>
      <c r="X244" s="177"/>
    </row>
    <row r="245" spans="2:24" x14ac:dyDescent="0.25">
      <c r="B245" s="3"/>
      <c r="C245" s="17"/>
      <c r="D245" s="12">
        <v>42233</v>
      </c>
      <c r="E245" s="12">
        <v>42234</v>
      </c>
      <c r="F245" s="12">
        <v>42235</v>
      </c>
      <c r="G245" s="12">
        <v>42236</v>
      </c>
      <c r="H245" s="12">
        <v>42237</v>
      </c>
      <c r="I245" s="12">
        <v>42238</v>
      </c>
      <c r="J245" s="13">
        <v>42239</v>
      </c>
      <c r="K245" s="121"/>
      <c r="L245" s="121"/>
      <c r="M245" s="121"/>
      <c r="N245" s="121"/>
      <c r="O245" s="121"/>
      <c r="P245" s="12">
        <v>42296</v>
      </c>
      <c r="Q245" s="12">
        <v>42297</v>
      </c>
      <c r="R245" s="12">
        <v>42298</v>
      </c>
      <c r="S245" s="12">
        <v>42299</v>
      </c>
      <c r="T245" s="12">
        <v>42300</v>
      </c>
      <c r="U245" s="12">
        <v>42301</v>
      </c>
      <c r="V245" s="13">
        <v>42302</v>
      </c>
      <c r="W245" s="161"/>
      <c r="X245" s="177"/>
    </row>
    <row r="246" spans="2:24" x14ac:dyDescent="0.25">
      <c r="B246" s="3"/>
      <c r="C246" s="17"/>
      <c r="D246" s="12">
        <v>42240</v>
      </c>
      <c r="E246" s="12">
        <v>42241</v>
      </c>
      <c r="F246" s="12">
        <v>42242</v>
      </c>
      <c r="G246" s="12">
        <v>42243</v>
      </c>
      <c r="H246" s="12">
        <v>42244</v>
      </c>
      <c r="I246" s="12">
        <v>42245</v>
      </c>
      <c r="J246" s="13">
        <v>42246</v>
      </c>
      <c r="K246" s="121"/>
      <c r="L246" s="121"/>
      <c r="M246" s="121"/>
      <c r="N246" s="121"/>
      <c r="O246" s="121"/>
      <c r="P246" s="12">
        <v>42303</v>
      </c>
      <c r="Q246" s="12">
        <v>42304</v>
      </c>
      <c r="R246" s="12">
        <v>42305</v>
      </c>
      <c r="S246" s="12">
        <v>42306</v>
      </c>
      <c r="T246" s="12">
        <v>42307</v>
      </c>
      <c r="U246" s="12">
        <v>42308</v>
      </c>
      <c r="V246" s="13" t="str">
        <v/>
      </c>
      <c r="W246" s="161"/>
      <c r="X246" s="177"/>
    </row>
    <row r="247" spans="2:24" x14ac:dyDescent="0.25">
      <c r="B247" s="3"/>
      <c r="C247" s="20"/>
      <c r="D247" s="12">
        <v>42247</v>
      </c>
      <c r="E247" s="12" t="str">
        <v/>
      </c>
      <c r="F247" s="12" t="str">
        <v/>
      </c>
      <c r="G247" s="12" t="str">
        <v/>
      </c>
      <c r="H247" s="12" t="str">
        <v/>
      </c>
      <c r="I247" s="12" t="str">
        <v/>
      </c>
      <c r="J247" s="12" t="str">
        <v/>
      </c>
      <c r="K247" s="120"/>
      <c r="L247" s="120"/>
      <c r="M247" s="120"/>
      <c r="N247" s="120"/>
      <c r="O247" s="120"/>
      <c r="P247" s="12" t="str">
        <v/>
      </c>
      <c r="Q247" s="12" t="str">
        <v/>
      </c>
      <c r="R247" s="12" t="str">
        <v/>
      </c>
      <c r="S247" s="12" t="str">
        <v/>
      </c>
      <c r="T247" s="12" t="str">
        <v/>
      </c>
      <c r="U247" s="12" t="str">
        <v/>
      </c>
      <c r="V247" s="12" t="str">
        <v/>
      </c>
      <c r="W247" s="186"/>
      <c r="X247" s="182"/>
    </row>
    <row r="248" spans="2:24" x14ac:dyDescent="0.25">
      <c r="B248" s="3"/>
      <c r="C248" s="89"/>
      <c r="D248" s="210"/>
      <c r="E248" s="210"/>
      <c r="F248" s="210"/>
      <c r="G248" s="210"/>
      <c r="H248" s="210"/>
      <c r="I248" s="210"/>
      <c r="J248" s="210"/>
      <c r="K248" s="210"/>
      <c r="L248" s="210"/>
      <c r="M248" s="210"/>
      <c r="N248" s="210"/>
      <c r="O248" s="210"/>
      <c r="P248" s="210"/>
      <c r="Q248" s="210"/>
      <c r="R248" s="210"/>
      <c r="S248" s="210"/>
      <c r="T248" s="210"/>
      <c r="U248" s="210"/>
      <c r="V248" s="210"/>
      <c r="W248" s="210"/>
      <c r="X248" s="211"/>
    </row>
    <row r="249" spans="2:24" x14ac:dyDescent="0.25">
      <c r="B249" s="3"/>
      <c r="C249" s="212"/>
      <c r="D249" s="213"/>
      <c r="E249" s="213"/>
      <c r="F249" s="213"/>
      <c r="G249" s="213"/>
      <c r="H249" s="213"/>
      <c r="I249" s="213"/>
      <c r="J249" s="213"/>
      <c r="K249" s="213"/>
      <c r="L249" s="213"/>
      <c r="M249" s="213"/>
      <c r="N249" s="213"/>
      <c r="O249" s="213"/>
      <c r="P249" s="213"/>
      <c r="Q249" s="213"/>
      <c r="R249" s="213"/>
      <c r="S249" s="213"/>
      <c r="T249" s="213"/>
      <c r="U249" s="213"/>
      <c r="V249" s="213"/>
      <c r="W249" s="213"/>
      <c r="X249" s="214"/>
    </row>
    <row r="250" spans="2:24" x14ac:dyDescent="0.25">
      <c r="B250" s="3"/>
      <c r="C250" s="89"/>
      <c r="D250" s="90"/>
      <c r="E250" s="90"/>
      <c r="F250" s="90"/>
      <c r="G250" s="90"/>
      <c r="H250" s="90"/>
      <c r="I250" s="90"/>
      <c r="J250" s="90"/>
      <c r="K250" s="90"/>
      <c r="L250" s="90"/>
      <c r="M250" s="90"/>
      <c r="N250" s="90"/>
      <c r="O250" s="90"/>
      <c r="P250" s="90"/>
      <c r="Q250" s="90"/>
      <c r="R250" s="90"/>
      <c r="S250" s="90"/>
      <c r="T250" s="90"/>
      <c r="U250" s="90"/>
      <c r="V250" s="90"/>
      <c r="W250" s="90"/>
      <c r="X250" s="91"/>
    </row>
    <row r="251" spans="2:24" x14ac:dyDescent="0.25">
      <c r="B251" s="3"/>
      <c r="C251" s="92"/>
      <c r="D251" s="93"/>
      <c r="E251" s="93"/>
      <c r="F251" s="93"/>
      <c r="G251" s="93"/>
      <c r="H251" s="93"/>
      <c r="I251" s="93"/>
      <c r="J251" s="93"/>
      <c r="K251" s="93"/>
      <c r="L251" s="93"/>
      <c r="M251" s="93"/>
      <c r="N251" s="93"/>
      <c r="O251" s="93"/>
      <c r="P251" s="93"/>
      <c r="Q251" s="93"/>
      <c r="R251" s="93"/>
      <c r="S251" s="93"/>
      <c r="T251" s="93"/>
      <c r="U251" s="93"/>
      <c r="V251" s="93"/>
      <c r="W251" s="93"/>
      <c r="X251" s="94"/>
    </row>
    <row r="252" spans="2:24" x14ac:dyDescent="0.25">
      <c r="B252" s="3"/>
      <c r="C252" s="89"/>
      <c r="D252" s="90"/>
      <c r="E252" s="90"/>
      <c r="F252" s="90"/>
      <c r="G252" s="90"/>
      <c r="H252" s="90"/>
      <c r="I252" s="90"/>
      <c r="J252" s="90"/>
      <c r="K252" s="90"/>
      <c r="L252" s="90"/>
      <c r="M252" s="90"/>
      <c r="N252" s="90"/>
      <c r="O252" s="90"/>
      <c r="P252" s="90"/>
      <c r="Q252" s="90"/>
      <c r="R252" s="90"/>
      <c r="S252" s="90"/>
      <c r="T252" s="90"/>
      <c r="U252" s="90"/>
      <c r="V252" s="90"/>
      <c r="W252" s="90"/>
      <c r="X252" s="91"/>
    </row>
    <row r="253" spans="2:24" x14ac:dyDescent="0.25">
      <c r="B253" s="60"/>
      <c r="C253" s="92"/>
      <c r="D253" s="93"/>
      <c r="E253" s="93"/>
      <c r="F253" s="93"/>
      <c r="G253" s="93"/>
      <c r="H253" s="93"/>
      <c r="I253" s="93"/>
      <c r="J253" s="93"/>
      <c r="K253" s="93"/>
      <c r="L253" s="93"/>
      <c r="M253" s="93"/>
      <c r="N253" s="93"/>
      <c r="O253" s="93"/>
      <c r="P253" s="93"/>
      <c r="Q253" s="93"/>
      <c r="R253" s="93"/>
      <c r="S253" s="93"/>
      <c r="T253" s="93"/>
      <c r="U253" s="93"/>
      <c r="V253" s="93"/>
      <c r="W253" s="93"/>
      <c r="X253" s="94"/>
    </row>
    <row r="254" spans="2:24" ht="35.25" x14ac:dyDescent="0.5">
      <c r="B254" s="57"/>
      <c r="C254" s="238">
        <f>DATE(ANUAL,B257,1)</f>
        <v>42278</v>
      </c>
      <c r="D254" s="239"/>
      <c r="E254" s="239"/>
      <c r="F254" s="239"/>
      <c r="G254" s="239"/>
      <c r="H254" s="239"/>
      <c r="I254" s="239"/>
      <c r="J254" s="239"/>
      <c r="K254" s="239"/>
      <c r="L254" s="239"/>
      <c r="M254" s="239"/>
      <c r="N254" s="239"/>
      <c r="O254" s="239"/>
      <c r="P254" s="239"/>
      <c r="Q254" s="239"/>
      <c r="R254" s="239"/>
      <c r="S254" s="239"/>
      <c r="T254" s="239"/>
      <c r="U254" s="239"/>
      <c r="V254" s="239"/>
      <c r="W254" s="239"/>
      <c r="X254" s="21" t="s">
        <v>0</v>
      </c>
    </row>
    <row r="255" spans="2:24" x14ac:dyDescent="0.25">
      <c r="B255" s="3"/>
      <c r="C255" s="240" t="s">
        <v>1</v>
      </c>
      <c r="D255" s="241"/>
      <c r="E255" s="241"/>
      <c r="F255" s="241" t="s">
        <v>2</v>
      </c>
      <c r="G255" s="241"/>
      <c r="H255" s="241"/>
      <c r="I255" s="241" t="s">
        <v>3</v>
      </c>
      <c r="J255" s="241"/>
      <c r="K255" s="241"/>
      <c r="L255" s="241" t="s">
        <v>4</v>
      </c>
      <c r="M255" s="241"/>
      <c r="N255" s="241"/>
      <c r="O255" s="241" t="s">
        <v>5</v>
      </c>
      <c r="P255" s="241"/>
      <c r="Q255" s="241"/>
      <c r="R255" s="241" t="s">
        <v>6</v>
      </c>
      <c r="S255" s="241"/>
      <c r="T255" s="241"/>
      <c r="U255" s="198" t="s">
        <v>7</v>
      </c>
      <c r="V255" s="199"/>
      <c r="W255" s="199"/>
      <c r="X255" s="201"/>
    </row>
    <row r="256" spans="2:24" ht="35.25" x14ac:dyDescent="0.25">
      <c r="B256" s="3">
        <f>DATE(ANUAL,10,1)</f>
        <v>42278</v>
      </c>
      <c r="C256" s="165">
        <f>(B256-WEEKDAY(B256,3))</f>
        <v>42275</v>
      </c>
      <c r="D256" s="166"/>
      <c r="E256" s="167"/>
      <c r="F256" s="165">
        <f>C256+1</f>
        <v>42276</v>
      </c>
      <c r="G256" s="166"/>
      <c r="H256" s="167"/>
      <c r="I256" s="165">
        <f>F256+1</f>
        <v>42277</v>
      </c>
      <c r="J256" s="166"/>
      <c r="K256" s="167"/>
      <c r="L256" s="165">
        <f>I256+1</f>
        <v>42278</v>
      </c>
      <c r="M256" s="166"/>
      <c r="N256" s="167"/>
      <c r="O256" s="165">
        <f>L256+1</f>
        <v>42279</v>
      </c>
      <c r="P256" s="166"/>
      <c r="Q256" s="167"/>
      <c r="R256" s="165">
        <f>O256+1</f>
        <v>42280</v>
      </c>
      <c r="S256" s="166"/>
      <c r="T256" s="167"/>
      <c r="U256" s="249">
        <f>R256+1</f>
        <v>42281</v>
      </c>
      <c r="V256" s="250"/>
      <c r="W256" s="250"/>
      <c r="X256" s="177"/>
    </row>
    <row r="257" spans="2:24" x14ac:dyDescent="0.25">
      <c r="B257" s="3">
        <f>MONTH(B256)</f>
        <v>10</v>
      </c>
      <c r="C257" s="226" t="str">
        <f>IF(MONTH($B$256)=MONTH(C256),VLOOKUP(C256,Anomastica!$A:$B,2,0),"  ")</f>
        <v xml:space="preserve">  </v>
      </c>
      <c r="D257" s="247"/>
      <c r="E257" s="248"/>
      <c r="F257" s="226" t="str">
        <f>IF(MONTH($B$256)=MONTH(F256),VLOOKUP(F256,Anomastica!$A:$B,2,0),"  ")</f>
        <v xml:space="preserve">  </v>
      </c>
      <c r="G257" s="247"/>
      <c r="H257" s="248"/>
      <c r="I257" s="226" t="str">
        <f>IF(MONTH($B$256)=MONTH(I256),VLOOKUP(I256,Anomastica!$A:$B,2,0),"  ")</f>
        <v xml:space="preserve">  </v>
      </c>
      <c r="J257" s="247"/>
      <c r="K257" s="248"/>
      <c r="L257" s="226" t="str">
        <f>IF(MONTH($B$256)=MONTH(L256),VLOOKUP(L256,Anomastica!$A:$B,2,0),"  ")</f>
        <v>Teresa N.Jesús</v>
      </c>
      <c r="M257" s="247"/>
      <c r="N257" s="248"/>
      <c r="O257" s="226" t="str">
        <f>IF(MONTH($B$256)=MONTH(O256),VLOOKUP(O256,Anomastica!$A:$B,2,0),"  ")</f>
        <v>Ángeles</v>
      </c>
      <c r="P257" s="247"/>
      <c r="Q257" s="248"/>
      <c r="R257" s="226" t="str">
        <f>IF(MONTH($B$256)=MONTH(R256),VLOOKUP(R256,Anomastica!$A:$B,2,0),"  ")</f>
        <v xml:space="preserve">Gerardo, Cándido </v>
      </c>
      <c r="S257" s="247"/>
      <c r="T257" s="248"/>
      <c r="U257" s="226" t="str">
        <f>IF(MONTH($B$256)=MONTH(U256),VLOOKUP(U256,Anomastica!$A:$B,2,0),"  ")</f>
        <v>Francisco Asís</v>
      </c>
      <c r="V257" s="229"/>
      <c r="W257" s="229"/>
      <c r="X257" s="177"/>
    </row>
    <row r="258" spans="2:24" ht="35.25" x14ac:dyDescent="0.25">
      <c r="B258" s="3"/>
      <c r="C258" s="165">
        <f>U256+1</f>
        <v>42282</v>
      </c>
      <c r="D258" s="166"/>
      <c r="E258" s="167"/>
      <c r="F258" s="165">
        <f>C258+1</f>
        <v>42283</v>
      </c>
      <c r="G258" s="166"/>
      <c r="H258" s="167"/>
      <c r="I258" s="165">
        <f>F258+1</f>
        <v>42284</v>
      </c>
      <c r="J258" s="166"/>
      <c r="K258" s="167"/>
      <c r="L258" s="165">
        <f>I258+1</f>
        <v>42285</v>
      </c>
      <c r="M258" s="166"/>
      <c r="N258" s="167"/>
      <c r="O258" s="165">
        <f>L258+1</f>
        <v>42286</v>
      </c>
      <c r="P258" s="166"/>
      <c r="Q258" s="167"/>
      <c r="R258" s="165">
        <f>O258+1</f>
        <v>42287</v>
      </c>
      <c r="S258" s="166"/>
      <c r="T258" s="167"/>
      <c r="U258" s="204">
        <f>R258+1</f>
        <v>42288</v>
      </c>
      <c r="V258" s="205"/>
      <c r="W258" s="205"/>
      <c r="X258" s="177"/>
    </row>
    <row r="259" spans="2:24" x14ac:dyDescent="0.25">
      <c r="B259" s="3"/>
      <c r="C259" s="226" t="str">
        <f>IF(MONTH($B$256)=MONTH(C258),VLOOKUP(C258,Anomastica!$A:$B,2,0),"  ")</f>
        <v>Fausto, Floiran, Flor</v>
      </c>
      <c r="D259" s="247"/>
      <c r="E259" s="248"/>
      <c r="F259" s="226" t="str">
        <f>IF(MONTH($B$256)=MONTH(F258),VLOOKUP(F258,Anomastica!$A:$B,2,0),"  ")</f>
        <v>Bruno</v>
      </c>
      <c r="G259" s="247"/>
      <c r="H259" s="248"/>
      <c r="I259" s="226" t="str">
        <f>IF(MONTH($B$256)=MONTH(I258),VLOOKUP(I258,Anomastica!$A:$B,2,0),"  ")</f>
        <v>Rosario</v>
      </c>
      <c r="J259" s="247"/>
      <c r="K259" s="248"/>
      <c r="L259" s="226" t="str">
        <f>IF(MONTH($B$256)=MONTH(L258),VLOOKUP(L258,Anomastica!$A:$B,2,0),"  ")</f>
        <v>Sergio</v>
      </c>
      <c r="M259" s="247"/>
      <c r="N259" s="248"/>
      <c r="O259" s="226" t="str">
        <f>IF(MONTH($B$256)=MONTH(O258),VLOOKUP(O258,Anomastica!$A:$B,2,0),"  ")</f>
        <v>Dionisio</v>
      </c>
      <c r="P259" s="247"/>
      <c r="Q259" s="248"/>
      <c r="R259" s="226" t="str">
        <f>IF(MONTH($B$256)=MONTH(R258),VLOOKUP(R258,Anomastica!$A:$B,2,0),"  ")</f>
        <v>Tomas, Paulino</v>
      </c>
      <c r="S259" s="247"/>
      <c r="T259" s="248"/>
      <c r="U259" s="226" t="str">
        <f>IF(MONTH($B$256)=MONTH(U258),VLOOKUP(U258,Anomastica!$A:$B,2,0),"  ")</f>
        <v>Begoña, Nicasio</v>
      </c>
      <c r="V259" s="229"/>
      <c r="W259" s="229"/>
      <c r="X259" s="177"/>
    </row>
    <row r="260" spans="2:24" ht="35.25" x14ac:dyDescent="0.25">
      <c r="B260" s="3"/>
      <c r="C260" s="165">
        <f>U258+1</f>
        <v>42289</v>
      </c>
      <c r="D260" s="166"/>
      <c r="E260" s="167"/>
      <c r="F260" s="165">
        <f>C260+1</f>
        <v>42290</v>
      </c>
      <c r="G260" s="166"/>
      <c r="H260" s="167"/>
      <c r="I260" s="165">
        <f>F260+1</f>
        <v>42291</v>
      </c>
      <c r="J260" s="166"/>
      <c r="K260" s="167"/>
      <c r="L260" s="165">
        <f>I260+1</f>
        <v>42292</v>
      </c>
      <c r="M260" s="166"/>
      <c r="N260" s="167"/>
      <c r="O260" s="165">
        <f>L260+1</f>
        <v>42293</v>
      </c>
      <c r="P260" s="166"/>
      <c r="Q260" s="167"/>
      <c r="R260" s="165">
        <f>O260+1</f>
        <v>42294</v>
      </c>
      <c r="S260" s="166"/>
      <c r="T260" s="167"/>
      <c r="U260" s="204">
        <f>R260+1</f>
        <v>42295</v>
      </c>
      <c r="V260" s="205"/>
      <c r="W260" s="205"/>
      <c r="X260" s="177"/>
    </row>
    <row r="261" spans="2:24" x14ac:dyDescent="0.25">
      <c r="B261" s="3"/>
      <c r="C261" s="226" t="str">
        <f>IF(MONTH($B$256)=MONTH(C260),VLOOKUP(C260,Anomastica!$A:$B,2,0),"  ")</f>
        <v>El Pilar</v>
      </c>
      <c r="D261" s="247"/>
      <c r="E261" s="248"/>
      <c r="F261" s="226" t="str">
        <f>IF(MONTH($B$256)=MONTH(F260),VLOOKUP(F260,Anomastica!$A:$B,2,0),"  ")</f>
        <v>Eduardo</v>
      </c>
      <c r="G261" s="247"/>
      <c r="H261" s="248"/>
      <c r="I261" s="226" t="str">
        <f>IF(MONTH($B$256)=MONTH(I260),VLOOKUP(I260,Anomastica!$A:$B,2,0),"  ")</f>
        <v>Calixto</v>
      </c>
      <c r="J261" s="247"/>
      <c r="K261" s="248"/>
      <c r="L261" s="226" t="str">
        <f>IF(MONTH($B$256)=MONTH(L260),VLOOKUP(L260,Anomastica!$A:$B,2,0),"  ")</f>
        <v>Teresa Jesús</v>
      </c>
      <c r="M261" s="247"/>
      <c r="N261" s="248"/>
      <c r="O261" s="226" t="str">
        <f>IF(MONTH($B$256)=MONTH(O260),VLOOKUP(O260,Anomastica!$A:$B,2,0),"  ")</f>
        <v>Eduvigis</v>
      </c>
      <c r="P261" s="247"/>
      <c r="Q261" s="248"/>
      <c r="R261" s="226" t="str">
        <f>IF(MONTH($B$256)=MONTH(R260),VLOOKUP(R260,Anomastica!$A:$B,2,0),"  ")</f>
        <v>Ignacio Ant.</v>
      </c>
      <c r="S261" s="247"/>
      <c r="T261" s="248"/>
      <c r="U261" s="226" t="str">
        <f>IF(MONTH($B$256)=MONTH(U260),VLOOKUP(U260,Anomastica!$A:$B,2,0),"  ")</f>
        <v>Lucas</v>
      </c>
      <c r="V261" s="229"/>
      <c r="W261" s="229"/>
      <c r="X261" s="177"/>
    </row>
    <row r="262" spans="2:24" ht="35.25" x14ac:dyDescent="0.25">
      <c r="B262" s="3"/>
      <c r="C262" s="165">
        <f>U260+1</f>
        <v>42296</v>
      </c>
      <c r="D262" s="166"/>
      <c r="E262" s="167"/>
      <c r="F262" s="165">
        <f>C262+1</f>
        <v>42297</v>
      </c>
      <c r="G262" s="166"/>
      <c r="H262" s="167"/>
      <c r="I262" s="165">
        <f>F262+1</f>
        <v>42298</v>
      </c>
      <c r="J262" s="166"/>
      <c r="K262" s="167"/>
      <c r="L262" s="165">
        <f>I262+1</f>
        <v>42299</v>
      </c>
      <c r="M262" s="166"/>
      <c r="N262" s="167"/>
      <c r="O262" s="165">
        <f>L262+1</f>
        <v>42300</v>
      </c>
      <c r="P262" s="166"/>
      <c r="Q262" s="167"/>
      <c r="R262" s="165">
        <f>O262+1</f>
        <v>42301</v>
      </c>
      <c r="S262" s="166"/>
      <c r="T262" s="167"/>
      <c r="U262" s="204">
        <f>R262+1</f>
        <v>42302</v>
      </c>
      <c r="V262" s="205"/>
      <c r="W262" s="205"/>
      <c r="X262" s="177"/>
    </row>
    <row r="263" spans="2:24" x14ac:dyDescent="0.25">
      <c r="B263" s="3"/>
      <c r="C263" s="226" t="str">
        <f>IF(MONTH($B$256)=MONTH(C262),VLOOKUP(C262,Anomastica!$A:$B,2,0),"  ")</f>
        <v>Laura</v>
      </c>
      <c r="D263" s="247"/>
      <c r="E263" s="248"/>
      <c r="F263" s="226" t="str">
        <f>IF(MONTH($B$256)=MONTH(F262),VLOOKUP(F262,Anomastica!$A:$B,2,0),"  ")</f>
        <v>Irene, Aurora</v>
      </c>
      <c r="G263" s="247"/>
      <c r="H263" s="248"/>
      <c r="I263" s="226" t="str">
        <f>IF(MONTH($B$256)=MONTH(I262),VLOOKUP(I262,Anomastica!$A:$B,2,0),"  ")</f>
        <v>Úrsula</v>
      </c>
      <c r="J263" s="247"/>
      <c r="K263" s="248"/>
      <c r="L263" s="226" t="str">
        <f>IF(MONTH($B$256)=MONTH(L262),VLOOKUP(L262,Anomastica!$A:$B,2,0),"  ")</f>
        <v>Salomé</v>
      </c>
      <c r="M263" s="247"/>
      <c r="N263" s="248"/>
      <c r="O263" s="226" t="str">
        <f>IF(MONTH($B$256)=MONTH(O262),VLOOKUP(O262,Anomastica!$A:$B,2,0),"  ")</f>
        <v>Juan Capistra.</v>
      </c>
      <c r="P263" s="247"/>
      <c r="Q263" s="248"/>
      <c r="R263" s="226" t="str">
        <f>IF(MONTH($B$256)=MONTH(R262),VLOOKUP(R262,Anomastica!$A:$B,2,0),"  ")</f>
        <v>Dunia</v>
      </c>
      <c r="S263" s="247"/>
      <c r="T263" s="248"/>
      <c r="U263" s="226" t="str">
        <f>IF(MONTH($B$256)=MONTH(U262),VLOOKUP(U262,Anomastica!$A:$B,2,0),"  ")</f>
        <v>Crispín, crisanto</v>
      </c>
      <c r="V263" s="229"/>
      <c r="W263" s="229"/>
      <c r="X263" s="177"/>
    </row>
    <row r="264" spans="2:24" ht="35.25" x14ac:dyDescent="0.25">
      <c r="B264" s="3"/>
      <c r="C264" s="165">
        <f>U262+1</f>
        <v>42303</v>
      </c>
      <c r="D264" s="166"/>
      <c r="E264" s="167"/>
      <c r="F264" s="165">
        <f>C264+1</f>
        <v>42304</v>
      </c>
      <c r="G264" s="166"/>
      <c r="H264" s="167"/>
      <c r="I264" s="165">
        <f>F264+1</f>
        <v>42305</v>
      </c>
      <c r="J264" s="166"/>
      <c r="K264" s="167"/>
      <c r="L264" s="165">
        <f>I264+1</f>
        <v>42306</v>
      </c>
      <c r="M264" s="166"/>
      <c r="N264" s="167"/>
      <c r="O264" s="165">
        <f>L264+1</f>
        <v>42307</v>
      </c>
      <c r="P264" s="166"/>
      <c r="Q264" s="167"/>
      <c r="R264" s="165">
        <f>O264+1</f>
        <v>42308</v>
      </c>
      <c r="S264" s="166"/>
      <c r="T264" s="167"/>
      <c r="U264" s="245">
        <f>R264+1</f>
        <v>42309</v>
      </c>
      <c r="V264" s="246"/>
      <c r="W264" s="246"/>
      <c r="X264" s="177"/>
    </row>
    <row r="265" spans="2:24" x14ac:dyDescent="0.25">
      <c r="B265" s="3"/>
      <c r="C265" s="226" t="str">
        <f>IF(MONTH($B$256)=MONTH(C264),VLOOKUP(C264,Anomastica!$A:$B,2,0),"  ")</f>
        <v>Luciano, Evaristo</v>
      </c>
      <c r="D265" s="247"/>
      <c r="E265" s="248"/>
      <c r="F265" s="226" t="str">
        <f>IF(MONTH($B$256)=MONTH(F264),VLOOKUP(F264,Anomastica!$A:$B,2,0),"  ")</f>
        <v>Sabina, Florencion</v>
      </c>
      <c r="G265" s="247"/>
      <c r="H265" s="248"/>
      <c r="I265" s="226" t="str">
        <f>IF(MONTH($B$256)=MONTH(I264),VLOOKUP(I264,Anomastica!$A:$B,2,0),"  ")</f>
        <v>Simón y Judas</v>
      </c>
      <c r="J265" s="247"/>
      <c r="K265" s="248"/>
      <c r="L265" s="226" t="str">
        <f>IF(MONTH($B$256)=MONTH(L264),VLOOKUP(L264,Anomastica!$A:$B,2,0),"  ")</f>
        <v>Narciso</v>
      </c>
      <c r="M265" s="247"/>
      <c r="N265" s="248"/>
      <c r="O265" s="226" t="str">
        <f>IF(MONTH($B$256)=MONTH(O264),VLOOKUP(O264,Anomastica!$A:$B,2,0),"  ")</f>
        <v>Claudio, Cenobio</v>
      </c>
      <c r="P265" s="247"/>
      <c r="Q265" s="248"/>
      <c r="R265" s="226" t="str">
        <f>IF(MONTH($B$256)=MONTH(R264),VLOOKUP(R264,Anomastica!$A:$B,2,0),"  ")</f>
        <v>Alonso, Nemesio</v>
      </c>
      <c r="S265" s="247"/>
      <c r="T265" s="248"/>
      <c r="U265" s="226" t="str">
        <f>IF(MONTH($B$256)=MONTH(U264),VLOOKUP(U264,Anomastica!$A:$B,2,0),"  ")</f>
        <v xml:space="preserve">  </v>
      </c>
      <c r="V265" s="229"/>
      <c r="W265" s="229"/>
      <c r="X265" s="177"/>
    </row>
    <row r="266" spans="2:24" ht="35.25" x14ac:dyDescent="0.25">
      <c r="B266" s="3"/>
      <c r="C266" s="165">
        <f>U264+1</f>
        <v>42310</v>
      </c>
      <c r="D266" s="166"/>
      <c r="E266" s="167"/>
      <c r="F266" s="165">
        <f>C266+1</f>
        <v>42311</v>
      </c>
      <c r="G266" s="166"/>
      <c r="H266" s="167"/>
      <c r="I266" s="165">
        <f>F266+1</f>
        <v>42312</v>
      </c>
      <c r="J266" s="166"/>
      <c r="K266" s="167"/>
      <c r="L266" s="165">
        <f>I266+1</f>
        <v>42313</v>
      </c>
      <c r="M266" s="166"/>
      <c r="N266" s="167"/>
      <c r="O266" s="165">
        <f>L266+1</f>
        <v>42314</v>
      </c>
      <c r="P266" s="166"/>
      <c r="Q266" s="167"/>
      <c r="R266" s="165">
        <f>O266+1</f>
        <v>42315</v>
      </c>
      <c r="S266" s="166"/>
      <c r="T266" s="167"/>
      <c r="U266" s="245">
        <f>R266+1</f>
        <v>42316</v>
      </c>
      <c r="V266" s="246"/>
      <c r="W266" s="246"/>
      <c r="X266" s="177"/>
    </row>
    <row r="267" spans="2:24" x14ac:dyDescent="0.25">
      <c r="B267" s="3"/>
      <c r="C267" s="226" t="str">
        <f>IF(MONTH($B$256)=MONTH(C266),VLOOKUP(C266,Anomastica!$A:$B,2,0),"  ")</f>
        <v xml:space="preserve">  </v>
      </c>
      <c r="D267" s="227"/>
      <c r="E267" s="228"/>
      <c r="F267" s="226" t="str">
        <f>IF(MONTH($B$256)=MONTH(F266),VLOOKUP(F266,Anomastica!$A:$B,2,0),"  ")</f>
        <v xml:space="preserve">  </v>
      </c>
      <c r="G267" s="227"/>
      <c r="H267" s="228"/>
      <c r="I267" s="226" t="str">
        <f>IF(MONTH($B$256)=MONTH(I266),VLOOKUP(I266,Anomastica!$A:$B,2,0),"  ")</f>
        <v xml:space="preserve">  </v>
      </c>
      <c r="J267" s="227"/>
      <c r="K267" s="228"/>
      <c r="L267" s="226" t="str">
        <f>IF(MONTH($B$256)=MONTH(L266),VLOOKUP(L266,Anomastica!$A:$B,2,0),"  ")</f>
        <v xml:space="preserve">  </v>
      </c>
      <c r="M267" s="227"/>
      <c r="N267" s="228"/>
      <c r="O267" s="226" t="str">
        <f>IF(MONTH($B$256)=MONTH(O266),VLOOKUP(O266,Anomastica!$A:$B,2,0),"  ")</f>
        <v xml:space="preserve">  </v>
      </c>
      <c r="P267" s="227"/>
      <c r="Q267" s="228"/>
      <c r="R267" s="226" t="str">
        <f>IF(MONTH($B$256)=MONTH(R266),VLOOKUP(R266,Anomastica!$A:$B,2,0),"  ")</f>
        <v xml:space="preserve">  </v>
      </c>
      <c r="S267" s="227"/>
      <c r="T267" s="228"/>
      <c r="U267" s="226" t="str">
        <f>IF(MONTH($B$256)=MONTH(U266),VLOOKUP(U266,Anomastica!$A:$B,2,0),"  ")</f>
        <v xml:space="preserve">  </v>
      </c>
      <c r="V267" s="229"/>
      <c r="W267" s="229"/>
      <c r="X267" s="177"/>
    </row>
    <row r="268" spans="2:24" x14ac:dyDescent="0.25">
      <c r="B268" s="3"/>
      <c r="C268" s="16"/>
      <c r="D268" s="153">
        <f>DATE(ANUAL,MES+8,1)</f>
        <v>42248</v>
      </c>
      <c r="E268" s="122"/>
      <c r="F268" s="122"/>
      <c r="G268" s="122"/>
      <c r="H268" s="122"/>
      <c r="I268" s="122"/>
      <c r="J268" s="154"/>
      <c r="K268" s="180"/>
      <c r="L268" s="156"/>
      <c r="M268" s="156"/>
      <c r="N268" s="156"/>
      <c r="O268" s="156"/>
      <c r="P268" s="153">
        <f>DATE(ANUAL,MES+10,5)</f>
        <v>42313</v>
      </c>
      <c r="Q268" s="122"/>
      <c r="R268" s="122"/>
      <c r="S268" s="122"/>
      <c r="T268" s="122"/>
      <c r="U268" s="122"/>
      <c r="V268" s="154"/>
      <c r="W268" s="160"/>
      <c r="X268" s="177"/>
    </row>
    <row r="269" spans="2:24" x14ac:dyDescent="0.25">
      <c r="B269" s="3"/>
      <c r="C269" s="17"/>
      <c r="D269" s="10" t="s">
        <v>8</v>
      </c>
      <c r="E269" s="10" t="s">
        <v>9</v>
      </c>
      <c r="F269" s="10" t="s">
        <v>10</v>
      </c>
      <c r="G269" s="10" t="s">
        <v>11</v>
      </c>
      <c r="H269" s="10" t="s">
        <v>12</v>
      </c>
      <c r="I269" s="10" t="s">
        <v>13</v>
      </c>
      <c r="J269" s="10" t="s">
        <v>14</v>
      </c>
      <c r="K269" s="121"/>
      <c r="L269" s="121"/>
      <c r="M269" s="121"/>
      <c r="N269" s="121"/>
      <c r="O269" s="121"/>
      <c r="P269" s="10" t="s">
        <v>8</v>
      </c>
      <c r="Q269" s="10" t="s">
        <v>9</v>
      </c>
      <c r="R269" s="10" t="s">
        <v>10</v>
      </c>
      <c r="S269" s="10" t="s">
        <v>11</v>
      </c>
      <c r="T269" s="10" t="s">
        <v>12</v>
      </c>
      <c r="U269" s="10" t="s">
        <v>13</v>
      </c>
      <c r="V269" s="10" t="s">
        <v>14</v>
      </c>
      <c r="W269" s="161"/>
      <c r="X269" s="177"/>
    </row>
    <row r="270" spans="2:24" x14ac:dyDescent="0.25">
      <c r="B270" s="3"/>
      <c r="C270" s="17"/>
      <c r="D270" s="12" t="str">
        <f t="array" ref="D270:J275">IF(MONTH(DATE(ANUAL,MES+8,1))&lt;&gt;MONTH(DATE(ANUAL,MES+8,1)-(WEEKDAY(DATE(ANUAL,MES+8,1),2)-1)+{0;1;2;3;4;5}*7+{1,2,3,4,5,6,7}-1),"",DATE(ANUAL,MES+8,1)-(WEEKDAY(DATE(ANUAL,MES+8,1),2)-1)+{0;1;2;3;4;5}*7+{1,2,3,4,5,6,7}-1)</f>
        <v/>
      </c>
      <c r="E270" s="12">
        <v>42248</v>
      </c>
      <c r="F270" s="12">
        <v>42249</v>
      </c>
      <c r="G270" s="12">
        <v>42250</v>
      </c>
      <c r="H270" s="12">
        <v>42251</v>
      </c>
      <c r="I270" s="12">
        <v>42252</v>
      </c>
      <c r="J270" s="13">
        <v>42253</v>
      </c>
      <c r="K270" s="121"/>
      <c r="L270" s="121"/>
      <c r="M270" s="121"/>
      <c r="N270" s="121"/>
      <c r="O270" s="121"/>
      <c r="P270" s="12" t="str">
        <f t="array" ref="P270:V275">IF(MONTH(DATE(ANUAL,MES+10,1))&lt;&gt;MONTH(DATE(ANUAL,MES+10,1)-(WEEKDAY(DATE(ANUAL,MES+10,1),2)-1)+{0;1;2;3;4;5}*7+{1,2,3,4,5,6,7}-1),"",DATE(ANUAL,MES+10,1)-(WEEKDAY(DATE(ANUAL,MES+10,1),2)-1)+{0;1;2;3;4;5}*7+{1,2,3,4,5,6,7}-1)</f>
        <v/>
      </c>
      <c r="Q270" s="12" t="str">
        <v/>
      </c>
      <c r="R270" s="12" t="str">
        <v/>
      </c>
      <c r="S270" s="12" t="str">
        <v/>
      </c>
      <c r="T270" s="12" t="str">
        <v/>
      </c>
      <c r="U270" s="12" t="str">
        <v/>
      </c>
      <c r="V270" s="13">
        <v>42309</v>
      </c>
      <c r="W270" s="161"/>
      <c r="X270" s="177"/>
    </row>
    <row r="271" spans="2:24" x14ac:dyDescent="0.25">
      <c r="B271" s="3"/>
      <c r="C271" s="17"/>
      <c r="D271" s="12">
        <v>42254</v>
      </c>
      <c r="E271" s="12">
        <v>42255</v>
      </c>
      <c r="F271" s="12">
        <v>42256</v>
      </c>
      <c r="G271" s="12">
        <v>42257</v>
      </c>
      <c r="H271" s="12">
        <v>42258</v>
      </c>
      <c r="I271" s="12">
        <v>42259</v>
      </c>
      <c r="J271" s="13">
        <v>42260</v>
      </c>
      <c r="K271" s="121"/>
      <c r="L271" s="121"/>
      <c r="M271" s="121"/>
      <c r="N271" s="121"/>
      <c r="O271" s="121"/>
      <c r="P271" s="12">
        <v>42310</v>
      </c>
      <c r="Q271" s="12">
        <v>42311</v>
      </c>
      <c r="R271" s="12">
        <v>42312</v>
      </c>
      <c r="S271" s="12">
        <v>42313</v>
      </c>
      <c r="T271" s="12">
        <v>42314</v>
      </c>
      <c r="U271" s="12">
        <v>42315</v>
      </c>
      <c r="V271" s="13">
        <v>42316</v>
      </c>
      <c r="W271" s="161"/>
      <c r="X271" s="177"/>
    </row>
    <row r="272" spans="2:24" x14ac:dyDescent="0.25">
      <c r="B272" s="3"/>
      <c r="C272" s="17"/>
      <c r="D272" s="12">
        <v>42261</v>
      </c>
      <c r="E272" s="12">
        <v>42262</v>
      </c>
      <c r="F272" s="12">
        <v>42263</v>
      </c>
      <c r="G272" s="12">
        <v>42264</v>
      </c>
      <c r="H272" s="12">
        <v>42265</v>
      </c>
      <c r="I272" s="12">
        <v>42266</v>
      </c>
      <c r="J272" s="13">
        <v>42267</v>
      </c>
      <c r="K272" s="121"/>
      <c r="L272" s="121"/>
      <c r="M272" s="121"/>
      <c r="N272" s="121"/>
      <c r="O272" s="121"/>
      <c r="P272" s="12">
        <v>42317</v>
      </c>
      <c r="Q272" s="12">
        <v>42318</v>
      </c>
      <c r="R272" s="12">
        <v>42319</v>
      </c>
      <c r="S272" s="12">
        <v>42320</v>
      </c>
      <c r="T272" s="12">
        <v>42321</v>
      </c>
      <c r="U272" s="12">
        <v>42322</v>
      </c>
      <c r="V272" s="13">
        <v>42323</v>
      </c>
      <c r="W272" s="161"/>
      <c r="X272" s="177"/>
    </row>
    <row r="273" spans="2:24" x14ac:dyDescent="0.25">
      <c r="B273" s="3"/>
      <c r="C273" s="17"/>
      <c r="D273" s="12">
        <v>42268</v>
      </c>
      <c r="E273" s="12">
        <v>42269</v>
      </c>
      <c r="F273" s="12">
        <v>42270</v>
      </c>
      <c r="G273" s="12">
        <v>42271</v>
      </c>
      <c r="H273" s="12">
        <v>42272</v>
      </c>
      <c r="I273" s="12">
        <v>42273</v>
      </c>
      <c r="J273" s="13">
        <v>42274</v>
      </c>
      <c r="K273" s="121"/>
      <c r="L273" s="121"/>
      <c r="M273" s="121"/>
      <c r="N273" s="121"/>
      <c r="O273" s="121"/>
      <c r="P273" s="12">
        <v>42324</v>
      </c>
      <c r="Q273" s="12">
        <v>42325</v>
      </c>
      <c r="R273" s="12">
        <v>42326</v>
      </c>
      <c r="S273" s="12">
        <v>42327</v>
      </c>
      <c r="T273" s="12">
        <v>42328</v>
      </c>
      <c r="U273" s="12">
        <v>42329</v>
      </c>
      <c r="V273" s="13">
        <v>42330</v>
      </c>
      <c r="W273" s="161"/>
      <c r="X273" s="177"/>
    </row>
    <row r="274" spans="2:24" x14ac:dyDescent="0.25">
      <c r="B274" s="3"/>
      <c r="C274" s="17"/>
      <c r="D274" s="12">
        <v>42275</v>
      </c>
      <c r="E274" s="12">
        <v>42276</v>
      </c>
      <c r="F274" s="12">
        <v>42277</v>
      </c>
      <c r="G274" s="12" t="str">
        <v/>
      </c>
      <c r="H274" s="12" t="str">
        <v/>
      </c>
      <c r="I274" s="12" t="str">
        <v/>
      </c>
      <c r="J274" s="13" t="str">
        <v/>
      </c>
      <c r="K274" s="121"/>
      <c r="L274" s="121"/>
      <c r="M274" s="121"/>
      <c r="N274" s="121"/>
      <c r="O274" s="121"/>
      <c r="P274" s="12">
        <v>42331</v>
      </c>
      <c r="Q274" s="12">
        <v>42332</v>
      </c>
      <c r="R274" s="12">
        <v>42333</v>
      </c>
      <c r="S274" s="12">
        <v>42334</v>
      </c>
      <c r="T274" s="12">
        <v>42335</v>
      </c>
      <c r="U274" s="12">
        <v>42336</v>
      </c>
      <c r="V274" s="13">
        <v>42337</v>
      </c>
      <c r="W274" s="161"/>
      <c r="X274" s="177"/>
    </row>
    <row r="275" spans="2:24" x14ac:dyDescent="0.25">
      <c r="B275" s="3"/>
      <c r="C275" s="20"/>
      <c r="D275" s="12" t="str">
        <v/>
      </c>
      <c r="E275" s="12" t="str">
        <v/>
      </c>
      <c r="F275" s="12" t="str">
        <v/>
      </c>
      <c r="G275" s="12" t="str">
        <v/>
      </c>
      <c r="H275" s="12" t="str">
        <v/>
      </c>
      <c r="I275" s="12" t="str">
        <v/>
      </c>
      <c r="J275" s="12" t="str">
        <v/>
      </c>
      <c r="K275" s="120"/>
      <c r="L275" s="120"/>
      <c r="M275" s="120"/>
      <c r="N275" s="120"/>
      <c r="O275" s="120"/>
      <c r="P275" s="12">
        <v>42338</v>
      </c>
      <c r="Q275" s="12" t="str">
        <v/>
      </c>
      <c r="R275" s="12" t="str">
        <v/>
      </c>
      <c r="S275" s="12" t="str">
        <v/>
      </c>
      <c r="T275" s="12" t="str">
        <v/>
      </c>
      <c r="U275" s="12" t="str">
        <v/>
      </c>
      <c r="V275" s="12" t="str">
        <v/>
      </c>
      <c r="W275" s="186"/>
      <c r="X275" s="182"/>
    </row>
    <row r="276" spans="2:24" x14ac:dyDescent="0.25">
      <c r="B276" s="3"/>
      <c r="C276" s="89"/>
      <c r="D276" s="252"/>
      <c r="E276" s="252"/>
      <c r="F276" s="252"/>
      <c r="G276" s="252"/>
      <c r="H276" s="252"/>
      <c r="I276" s="252"/>
      <c r="J276" s="252"/>
      <c r="K276" s="252"/>
      <c r="L276" s="252"/>
      <c r="M276" s="252"/>
      <c r="N276" s="252"/>
      <c r="O276" s="252"/>
      <c r="P276" s="252"/>
      <c r="Q276" s="252"/>
      <c r="R276" s="252"/>
      <c r="S276" s="252"/>
      <c r="T276" s="252"/>
      <c r="U276" s="252"/>
      <c r="V276" s="252"/>
      <c r="W276" s="252"/>
      <c r="X276" s="253"/>
    </row>
    <row r="277" spans="2:24" x14ac:dyDescent="0.25">
      <c r="B277" s="3"/>
      <c r="C277" s="254"/>
      <c r="D277" s="255"/>
      <c r="E277" s="255"/>
      <c r="F277" s="255"/>
      <c r="G277" s="255"/>
      <c r="H277" s="255"/>
      <c r="I277" s="255"/>
      <c r="J277" s="255"/>
      <c r="K277" s="255"/>
      <c r="L277" s="255"/>
      <c r="M277" s="255"/>
      <c r="N277" s="255"/>
      <c r="O277" s="255"/>
      <c r="P277" s="255"/>
      <c r="Q277" s="255"/>
      <c r="R277" s="255"/>
      <c r="S277" s="255"/>
      <c r="T277" s="255"/>
      <c r="U277" s="255"/>
      <c r="V277" s="255"/>
      <c r="W277" s="255"/>
      <c r="X277" s="256"/>
    </row>
    <row r="278" spans="2:24" x14ac:dyDescent="0.25">
      <c r="B278" s="3"/>
      <c r="C278" s="89"/>
      <c r="D278" s="97"/>
      <c r="E278" s="97"/>
      <c r="F278" s="97"/>
      <c r="G278" s="97"/>
      <c r="H278" s="97"/>
      <c r="I278" s="97"/>
      <c r="J278" s="97"/>
      <c r="K278" s="97"/>
      <c r="L278" s="97"/>
      <c r="M278" s="97"/>
      <c r="N278" s="97"/>
      <c r="O278" s="97"/>
      <c r="P278" s="97"/>
      <c r="Q278" s="97"/>
      <c r="R278" s="97"/>
      <c r="S278" s="97"/>
      <c r="T278" s="97"/>
      <c r="U278" s="97"/>
      <c r="V278" s="97"/>
      <c r="W278" s="97"/>
      <c r="X278" s="98"/>
    </row>
    <row r="279" spans="2:24" x14ac:dyDescent="0.25">
      <c r="B279" s="3"/>
      <c r="C279" s="99"/>
      <c r="D279" s="100"/>
      <c r="E279" s="100"/>
      <c r="F279" s="100"/>
      <c r="G279" s="100"/>
      <c r="H279" s="100"/>
      <c r="I279" s="100"/>
      <c r="J279" s="100"/>
      <c r="K279" s="100"/>
      <c r="L279" s="100"/>
      <c r="M279" s="100"/>
      <c r="N279" s="100"/>
      <c r="O279" s="100"/>
      <c r="P279" s="100"/>
      <c r="Q279" s="100"/>
      <c r="R279" s="100"/>
      <c r="S279" s="100"/>
      <c r="T279" s="100"/>
      <c r="U279" s="100"/>
      <c r="V279" s="100"/>
      <c r="W279" s="100"/>
      <c r="X279" s="101"/>
    </row>
    <row r="280" spans="2:24" x14ac:dyDescent="0.25">
      <c r="B280" s="3"/>
      <c r="C280" s="89"/>
      <c r="D280" s="97"/>
      <c r="E280" s="97"/>
      <c r="F280" s="97"/>
      <c r="G280" s="97"/>
      <c r="H280" s="97"/>
      <c r="I280" s="97"/>
      <c r="J280" s="97"/>
      <c r="K280" s="97"/>
      <c r="L280" s="97"/>
      <c r="M280" s="97"/>
      <c r="N280" s="97"/>
      <c r="O280" s="97"/>
      <c r="P280" s="97"/>
      <c r="Q280" s="97"/>
      <c r="R280" s="97"/>
      <c r="S280" s="97"/>
      <c r="T280" s="97"/>
      <c r="U280" s="97"/>
      <c r="V280" s="97"/>
      <c r="W280" s="97"/>
      <c r="X280" s="98"/>
    </row>
    <row r="281" spans="2:24" x14ac:dyDescent="0.25">
      <c r="B281" s="60"/>
      <c r="C281" s="99"/>
      <c r="D281" s="100"/>
      <c r="E281" s="100"/>
      <c r="F281" s="100"/>
      <c r="G281" s="100"/>
      <c r="H281" s="100"/>
      <c r="I281" s="100"/>
      <c r="J281" s="100"/>
      <c r="K281" s="100"/>
      <c r="L281" s="100"/>
      <c r="M281" s="100"/>
      <c r="N281" s="100"/>
      <c r="O281" s="100"/>
      <c r="P281" s="100"/>
      <c r="Q281" s="100"/>
      <c r="R281" s="100"/>
      <c r="S281" s="100"/>
      <c r="T281" s="100"/>
      <c r="U281" s="100"/>
      <c r="V281" s="100"/>
      <c r="W281" s="100"/>
      <c r="X281" s="101"/>
    </row>
    <row r="282" spans="2:24" ht="35.25" x14ac:dyDescent="0.5">
      <c r="B282" s="57"/>
      <c r="C282" s="238">
        <f>DATE(ANUAL,B285,1)</f>
        <v>42309</v>
      </c>
      <c r="D282" s="239"/>
      <c r="E282" s="239"/>
      <c r="F282" s="239"/>
      <c r="G282" s="239"/>
      <c r="H282" s="239"/>
      <c r="I282" s="239"/>
      <c r="J282" s="239"/>
      <c r="K282" s="239"/>
      <c r="L282" s="239"/>
      <c r="M282" s="239"/>
      <c r="N282" s="239"/>
      <c r="O282" s="239"/>
      <c r="P282" s="239"/>
      <c r="Q282" s="239"/>
      <c r="R282" s="239"/>
      <c r="S282" s="239"/>
      <c r="T282" s="239"/>
      <c r="U282" s="239"/>
      <c r="V282" s="239"/>
      <c r="W282" s="251"/>
      <c r="X282" s="21" t="s">
        <v>0</v>
      </c>
    </row>
    <row r="283" spans="2:24" x14ac:dyDescent="0.25">
      <c r="B283" s="3"/>
      <c r="C283" s="240" t="s">
        <v>1</v>
      </c>
      <c r="D283" s="241"/>
      <c r="E283" s="241"/>
      <c r="F283" s="241" t="s">
        <v>2</v>
      </c>
      <c r="G283" s="241"/>
      <c r="H283" s="241"/>
      <c r="I283" s="241" t="s">
        <v>3</v>
      </c>
      <c r="J283" s="241"/>
      <c r="K283" s="241"/>
      <c r="L283" s="241" t="s">
        <v>4</v>
      </c>
      <c r="M283" s="241"/>
      <c r="N283" s="241"/>
      <c r="O283" s="241" t="s">
        <v>5</v>
      </c>
      <c r="P283" s="241"/>
      <c r="Q283" s="241"/>
      <c r="R283" s="241" t="s">
        <v>6</v>
      </c>
      <c r="S283" s="241"/>
      <c r="T283" s="241"/>
      <c r="U283" s="198" t="s">
        <v>7</v>
      </c>
      <c r="V283" s="199"/>
      <c r="W283" s="199"/>
      <c r="X283" s="201"/>
    </row>
    <row r="284" spans="2:24" ht="35.25" x14ac:dyDescent="0.25">
      <c r="B284" s="3">
        <f>DATE(ANUAL,11,1)</f>
        <v>42309</v>
      </c>
      <c r="C284" s="165">
        <f>(B284-WEEKDAY(B284,3))</f>
        <v>42303</v>
      </c>
      <c r="D284" s="166"/>
      <c r="E284" s="167"/>
      <c r="F284" s="165">
        <f>C284+1</f>
        <v>42304</v>
      </c>
      <c r="G284" s="166"/>
      <c r="H284" s="167"/>
      <c r="I284" s="165">
        <f>F284+1</f>
        <v>42305</v>
      </c>
      <c r="J284" s="166"/>
      <c r="K284" s="167"/>
      <c r="L284" s="165">
        <f>I284+1</f>
        <v>42306</v>
      </c>
      <c r="M284" s="166"/>
      <c r="N284" s="167"/>
      <c r="O284" s="165">
        <f>L284+1</f>
        <v>42307</v>
      </c>
      <c r="P284" s="166"/>
      <c r="Q284" s="167"/>
      <c r="R284" s="165">
        <f>O284+1</f>
        <v>42308</v>
      </c>
      <c r="S284" s="166"/>
      <c r="T284" s="167"/>
      <c r="U284" s="202">
        <f>R284+1</f>
        <v>42309</v>
      </c>
      <c r="V284" s="203"/>
      <c r="W284" s="203"/>
      <c r="X284" s="177"/>
    </row>
    <row r="285" spans="2:24" x14ac:dyDescent="0.25">
      <c r="B285" s="3">
        <f>MONTH(B284)</f>
        <v>11</v>
      </c>
      <c r="C285" s="226" t="str">
        <f>IF(MONTH($B$284)=MONTH(C284),VLOOKUP(C284,Anomastica!$A:$B,2,0),"  ")</f>
        <v xml:space="preserve">  </v>
      </c>
      <c r="D285" s="227"/>
      <c r="E285" s="228"/>
      <c r="F285" s="226" t="str">
        <f>IF(MONTH($B$284)=MONTH(F284),VLOOKUP(F284,Anomastica!$A:$B,2,0),"  ")</f>
        <v xml:space="preserve">  </v>
      </c>
      <c r="G285" s="227"/>
      <c r="H285" s="228"/>
      <c r="I285" s="226" t="str">
        <f>IF(MONTH($B$284)=MONTH(I284),VLOOKUP(I284,Anomastica!$A:$B,2,0),"  ")</f>
        <v xml:space="preserve">  </v>
      </c>
      <c r="J285" s="227"/>
      <c r="K285" s="228"/>
      <c r="L285" s="226" t="str">
        <f>IF(MONTH($B$284)=MONTH(L284),VLOOKUP(L284,Anomastica!$A:$B,2,0),"  ")</f>
        <v xml:space="preserve">  </v>
      </c>
      <c r="M285" s="227"/>
      <c r="N285" s="228"/>
      <c r="O285" s="226" t="str">
        <f>IF(MONTH($B$284)=MONTH(O284),VLOOKUP(O284,Anomastica!$A:$B,2,0),"  ")</f>
        <v xml:space="preserve">  </v>
      </c>
      <c r="P285" s="227"/>
      <c r="Q285" s="228"/>
      <c r="R285" s="226" t="str">
        <f>IF(MONTH($B$284)=MONTH(R284),VLOOKUP(R284,Anomastica!$A:$B,2,0),"  ")</f>
        <v xml:space="preserve">  </v>
      </c>
      <c r="S285" s="227"/>
      <c r="T285" s="228"/>
      <c r="U285" s="226" t="str">
        <f>IF(MONTH($B$284)=MONTH(U284),VLOOKUP(U284,Anomastica!$A:$B,2,0),"  ")</f>
        <v>Todos Santos</v>
      </c>
      <c r="V285" s="229"/>
      <c r="W285" s="229"/>
      <c r="X285" s="177"/>
    </row>
    <row r="286" spans="2:24" ht="35.25" x14ac:dyDescent="0.25">
      <c r="B286" s="3"/>
      <c r="C286" s="165">
        <f>U284+1</f>
        <v>42310</v>
      </c>
      <c r="D286" s="166"/>
      <c r="E286" s="167"/>
      <c r="F286" s="165">
        <f>C286+1</f>
        <v>42311</v>
      </c>
      <c r="G286" s="166"/>
      <c r="H286" s="167"/>
      <c r="I286" s="165">
        <f>F286+1</f>
        <v>42312</v>
      </c>
      <c r="J286" s="166"/>
      <c r="K286" s="167"/>
      <c r="L286" s="165">
        <f>I286+1</f>
        <v>42313</v>
      </c>
      <c r="M286" s="166"/>
      <c r="N286" s="167"/>
      <c r="O286" s="165">
        <f>L286+1</f>
        <v>42314</v>
      </c>
      <c r="P286" s="166"/>
      <c r="Q286" s="167"/>
      <c r="R286" s="165">
        <f>O286+1</f>
        <v>42315</v>
      </c>
      <c r="S286" s="166"/>
      <c r="T286" s="167"/>
      <c r="U286" s="204">
        <f>R286+1</f>
        <v>42316</v>
      </c>
      <c r="V286" s="205"/>
      <c r="W286" s="205"/>
      <c r="X286" s="177"/>
    </row>
    <row r="287" spans="2:24" x14ac:dyDescent="0.25">
      <c r="B287" s="3"/>
      <c r="C287" s="226" t="str">
        <f>IF(MONTH($B$284)=MONTH(C286),VLOOKUP(C286,Anomastica!$A:$B,2,0),"  ")</f>
        <v>Difuntos</v>
      </c>
      <c r="D287" s="227"/>
      <c r="E287" s="228"/>
      <c r="F287" s="226" t="str">
        <f>IF(MONTH($B$284)=MONTH(F286),VLOOKUP(F286,Anomastica!$A:$B,2,0),"  ")</f>
        <v>Martí Porres</v>
      </c>
      <c r="G287" s="227"/>
      <c r="H287" s="228"/>
      <c r="I287" s="226" t="str">
        <f>IF(MONTH($B$284)=MONTH(I286),VLOOKUP(I286,Anomastica!$A:$B,2,0),"  ")</f>
        <v>Carlos, Amancio</v>
      </c>
      <c r="J287" s="227"/>
      <c r="K287" s="228"/>
      <c r="L287" s="226" t="str">
        <f>IF(MONTH($B$284)=MONTH(L286),VLOOKUP(L286,Anomastica!$A:$B,2,0),"  ")</f>
        <v>Zacarias, Elisabet</v>
      </c>
      <c r="M287" s="227"/>
      <c r="N287" s="228"/>
      <c r="O287" s="226" t="str">
        <f>IF(MONTH($B$284)=MONTH(O286),VLOOKUP(O286,Anomastica!$A:$B,2,0),"  ")</f>
        <v>Beatriz, Servero</v>
      </c>
      <c r="P287" s="227"/>
      <c r="Q287" s="228"/>
      <c r="R287" s="226" t="str">
        <f>IF(MONTH($B$284)=MONTH(R286),VLOOKUP(R286,Anomastica!$A:$B,2,0),"  ")</f>
        <v>Ernesto, Carina</v>
      </c>
      <c r="S287" s="227"/>
      <c r="T287" s="228"/>
      <c r="U287" s="226" t="str">
        <f>IF(MONTH($B$284)=MONTH(U286),VLOOKUP(U286,Anomastica!$A:$B,2,0),"  ")</f>
        <v>Severiano</v>
      </c>
      <c r="V287" s="229"/>
      <c r="W287" s="229"/>
      <c r="X287" s="177"/>
    </row>
    <row r="288" spans="2:24" ht="35.25" x14ac:dyDescent="0.25">
      <c r="B288" s="3"/>
      <c r="C288" s="165">
        <f>U286+1</f>
        <v>42317</v>
      </c>
      <c r="D288" s="166"/>
      <c r="E288" s="167"/>
      <c r="F288" s="165">
        <f>C288+1</f>
        <v>42318</v>
      </c>
      <c r="G288" s="166"/>
      <c r="H288" s="167"/>
      <c r="I288" s="165">
        <f>F288+1</f>
        <v>42319</v>
      </c>
      <c r="J288" s="166"/>
      <c r="K288" s="167"/>
      <c r="L288" s="165">
        <f>I288+1</f>
        <v>42320</v>
      </c>
      <c r="M288" s="166"/>
      <c r="N288" s="167"/>
      <c r="O288" s="165">
        <f>L288+1</f>
        <v>42321</v>
      </c>
      <c r="P288" s="166"/>
      <c r="Q288" s="167"/>
      <c r="R288" s="165">
        <f>O288+1</f>
        <v>42322</v>
      </c>
      <c r="S288" s="166"/>
      <c r="T288" s="167"/>
      <c r="U288" s="204">
        <f>R288+1</f>
        <v>42323</v>
      </c>
      <c r="V288" s="205"/>
      <c r="W288" s="205"/>
      <c r="X288" s="177"/>
    </row>
    <row r="289" spans="2:24" x14ac:dyDescent="0.25">
      <c r="B289" s="3"/>
      <c r="C289" s="226" t="str">
        <f>IF(MONTH($B$284)=MONTH(C288),VLOOKUP(C288,Anomastica!$A:$B,2,0),"  ")</f>
        <v>Almudena, Teodoro</v>
      </c>
      <c r="D289" s="227"/>
      <c r="E289" s="228"/>
      <c r="F289" s="226" t="str">
        <f>IF(MONTH($B$284)=MONTH(F288),VLOOKUP(F288,Anomastica!$A:$B,2,0),"  ")</f>
        <v>León</v>
      </c>
      <c r="G289" s="227"/>
      <c r="H289" s="228"/>
      <c r="I289" s="226" t="str">
        <f>IF(MONTH($B$284)=MONTH(I288),VLOOKUP(I288,Anomastica!$A:$B,2,0),"  ")</f>
        <v>Marti Tours</v>
      </c>
      <c r="J289" s="227"/>
      <c r="K289" s="228"/>
      <c r="L289" s="226" t="str">
        <f>IF(MONTH($B$284)=MONTH(L288),VLOOKUP(L288,Anomastica!$A:$B,2,0),"  ")</f>
        <v>Josafat</v>
      </c>
      <c r="M289" s="227"/>
      <c r="N289" s="228"/>
      <c r="O289" s="226" t="str">
        <f>IF(MONTH($B$284)=MONTH(O288),VLOOKUP(O288,Anomastica!$A:$B,2,0),"  ")</f>
        <v>Leandro</v>
      </c>
      <c r="P289" s="227"/>
      <c r="Q289" s="228"/>
      <c r="R289" s="226" t="str">
        <f>IF(MONTH($B$284)=MONTH(R288),VLOOKUP(R288,Anomastica!$A:$B,2,0),"  ")</f>
        <v>Eugenio</v>
      </c>
      <c r="S289" s="227"/>
      <c r="T289" s="228"/>
      <c r="U289" s="226" t="str">
        <f>IF(MONTH($B$284)=MONTH(U288),VLOOKUP(U288,Anomastica!$A:$B,2,0),"  ")</f>
        <v>Alberto</v>
      </c>
      <c r="V289" s="229"/>
      <c r="W289" s="229"/>
      <c r="X289" s="177"/>
    </row>
    <row r="290" spans="2:24" ht="35.25" x14ac:dyDescent="0.25">
      <c r="B290" s="3"/>
      <c r="C290" s="165">
        <f>U288+1</f>
        <v>42324</v>
      </c>
      <c r="D290" s="166"/>
      <c r="E290" s="167"/>
      <c r="F290" s="165">
        <f>C290+1</f>
        <v>42325</v>
      </c>
      <c r="G290" s="166"/>
      <c r="H290" s="167"/>
      <c r="I290" s="165">
        <f>F290+1</f>
        <v>42326</v>
      </c>
      <c r="J290" s="166"/>
      <c r="K290" s="167"/>
      <c r="L290" s="165">
        <f>I290+1</f>
        <v>42327</v>
      </c>
      <c r="M290" s="166"/>
      <c r="N290" s="167"/>
      <c r="O290" s="165">
        <f>L290+1</f>
        <v>42328</v>
      </c>
      <c r="P290" s="166"/>
      <c r="Q290" s="167"/>
      <c r="R290" s="165">
        <f>O290+1</f>
        <v>42329</v>
      </c>
      <c r="S290" s="166"/>
      <c r="T290" s="167"/>
      <c r="U290" s="204">
        <f>R290+1</f>
        <v>42330</v>
      </c>
      <c r="V290" s="205"/>
      <c r="W290" s="205"/>
      <c r="X290" s="177"/>
    </row>
    <row r="291" spans="2:24" x14ac:dyDescent="0.25">
      <c r="B291" s="3"/>
      <c r="C291" s="226" t="str">
        <f>IF(MONTH($B$284)=MONTH(C290),VLOOKUP(C290,Anomastica!$A:$B,2,0),"  ")</f>
        <v>Margarita</v>
      </c>
      <c r="D291" s="227"/>
      <c r="E291" s="228"/>
      <c r="F291" s="226" t="str">
        <f>IF(MONTH($B$284)=MONTH(F290),VLOOKUP(F290,Anomastica!$A:$B,2,0),"  ")</f>
        <v>Isabel</v>
      </c>
      <c r="G291" s="227"/>
      <c r="H291" s="228"/>
      <c r="I291" s="226" t="str">
        <f>IF(MONTH($B$284)=MONTH(I290),VLOOKUP(I290,Anomastica!$A:$B,2,0),"  ")</f>
        <v>Odón</v>
      </c>
      <c r="J291" s="227"/>
      <c r="K291" s="228"/>
      <c r="L291" s="226" t="str">
        <f>IF(MONTH($B$284)=MONTH(L290),VLOOKUP(L290,Anomastica!$A:$B,2,0),"  ")</f>
        <v>Fausto, Crispin</v>
      </c>
      <c r="M291" s="227"/>
      <c r="N291" s="228"/>
      <c r="O291" s="226" t="str">
        <f>IF(MONTH($B$284)=MONTH(O290),VLOOKUP(O290,Anomastica!$A:$B,2,0),"  ")</f>
        <v>Octavio, Edmundo</v>
      </c>
      <c r="P291" s="227"/>
      <c r="Q291" s="228"/>
      <c r="R291" s="226" t="str">
        <f>IF(MONTH($B$284)=MONTH(R290),VLOOKUP(R290,Anomastica!$A:$B,2,0),"  ")</f>
        <v>Presentación, Gelasio</v>
      </c>
      <c r="S291" s="227"/>
      <c r="T291" s="228"/>
      <c r="U291" s="226" t="str">
        <f>IF(MONTH($B$284)=MONTH(U290),VLOOKUP(U290,Anomastica!$A:$B,2,0),"  ")</f>
        <v>Cecilia</v>
      </c>
      <c r="V291" s="229"/>
      <c r="W291" s="229"/>
      <c r="X291" s="177"/>
    </row>
    <row r="292" spans="2:24" ht="35.25" x14ac:dyDescent="0.25">
      <c r="B292" s="3"/>
      <c r="C292" s="165">
        <f>U290+1</f>
        <v>42331</v>
      </c>
      <c r="D292" s="166"/>
      <c r="E292" s="167"/>
      <c r="F292" s="165">
        <f>C292+1</f>
        <v>42332</v>
      </c>
      <c r="G292" s="166"/>
      <c r="H292" s="167"/>
      <c r="I292" s="165">
        <f>F292+1</f>
        <v>42333</v>
      </c>
      <c r="J292" s="166"/>
      <c r="K292" s="167"/>
      <c r="L292" s="165">
        <f>I292+1</f>
        <v>42334</v>
      </c>
      <c r="M292" s="166"/>
      <c r="N292" s="167"/>
      <c r="O292" s="165">
        <f>L292+1</f>
        <v>42335</v>
      </c>
      <c r="P292" s="166"/>
      <c r="Q292" s="167"/>
      <c r="R292" s="165">
        <f>O292+1</f>
        <v>42336</v>
      </c>
      <c r="S292" s="166"/>
      <c r="T292" s="167"/>
      <c r="U292" s="204">
        <f>R292+1</f>
        <v>42337</v>
      </c>
      <c r="V292" s="205"/>
      <c r="W292" s="205"/>
      <c r="X292" s="177"/>
    </row>
    <row r="293" spans="2:24" x14ac:dyDescent="0.25">
      <c r="B293" s="3"/>
      <c r="C293" s="226" t="str">
        <f>IF(MONTH($B$284)=MONTH(C292),VLOOKUP(C292,Anomastica!$A:$B,2,0),"  ")</f>
        <v>Clemente</v>
      </c>
      <c r="D293" s="227"/>
      <c r="E293" s="228"/>
      <c r="F293" s="226" t="str">
        <f>IF(MONTH($B$284)=MONTH(F292),VLOOKUP(F292,Anomastica!$A:$B,2,0),"  ")</f>
        <v>Flora</v>
      </c>
      <c r="G293" s="227"/>
      <c r="H293" s="228"/>
      <c r="I293" s="226" t="str">
        <f>IF(MONTH($B$284)=MONTH(I292),VLOOKUP(I292,Anomastica!$A:$B,2,0),"  ")</f>
        <v>Catalina</v>
      </c>
      <c r="J293" s="227"/>
      <c r="K293" s="228"/>
      <c r="L293" s="226" t="str">
        <f>IF(MONTH($B$284)=MONTH(L292),VLOOKUP(L292,Anomastica!$A:$B,2,0),"  ")</f>
        <v>Leonardo</v>
      </c>
      <c r="M293" s="227"/>
      <c r="N293" s="228"/>
      <c r="O293" s="226" t="str">
        <f>IF(MONTH($B$284)=MONTH(O292),VLOOKUP(O292,Anomastica!$A:$B,2,0),"  ")</f>
        <v>Milagros, Facundo</v>
      </c>
      <c r="P293" s="227"/>
      <c r="Q293" s="228"/>
      <c r="R293" s="226" t="str">
        <f>IF(MONTH($B$284)=MONTH(R292),VLOOKUP(R292,Anomastica!$A:$B,2,0),"  ")</f>
        <v>Jaime Mata</v>
      </c>
      <c r="S293" s="227"/>
      <c r="T293" s="228"/>
      <c r="U293" s="226" t="str">
        <f>IF(MONTH($B$284)=MONTH(U292),VLOOKUP(U292,Anomastica!$A:$B,2,0),"  ")</f>
        <v>Saturnino</v>
      </c>
      <c r="V293" s="229"/>
      <c r="W293" s="229"/>
      <c r="X293" s="177"/>
    </row>
    <row r="294" spans="2:24" ht="34.5" x14ac:dyDescent="0.25">
      <c r="B294" s="3"/>
      <c r="C294" s="242">
        <f>U292+1</f>
        <v>42338</v>
      </c>
      <c r="D294" s="243"/>
      <c r="E294" s="244"/>
      <c r="F294" s="242">
        <f>C294+1</f>
        <v>42339</v>
      </c>
      <c r="G294" s="243"/>
      <c r="H294" s="244"/>
      <c r="I294" s="242">
        <f>F294+1</f>
        <v>42340</v>
      </c>
      <c r="J294" s="243"/>
      <c r="K294" s="244"/>
      <c r="L294" s="242">
        <f>I294+1</f>
        <v>42341</v>
      </c>
      <c r="M294" s="243"/>
      <c r="N294" s="244"/>
      <c r="O294" s="242">
        <f>L294+1</f>
        <v>42342</v>
      </c>
      <c r="P294" s="243"/>
      <c r="Q294" s="244"/>
      <c r="R294" s="242">
        <f>O294+1</f>
        <v>42343</v>
      </c>
      <c r="S294" s="243"/>
      <c r="T294" s="244"/>
      <c r="U294" s="245">
        <f>R294+1</f>
        <v>42344</v>
      </c>
      <c r="V294" s="246"/>
      <c r="W294" s="246"/>
      <c r="X294" s="177"/>
    </row>
    <row r="295" spans="2:24" x14ac:dyDescent="0.25">
      <c r="B295" s="3"/>
      <c r="C295" s="226" t="str">
        <f>IF(MONTH($B$284)=MONTH(C294),VLOOKUP(C294,Anomastica!$A:$B,2,0),"  ")</f>
        <v>Andrés</v>
      </c>
      <c r="D295" s="227"/>
      <c r="E295" s="228"/>
      <c r="F295" s="226" t="str">
        <f>IF(MONTH($B$284)=MONTH(F294),VLOOKUP(F294,Anomastica!$A:$B,2,0),"  ")</f>
        <v xml:space="preserve">  </v>
      </c>
      <c r="G295" s="227"/>
      <c r="H295" s="228"/>
      <c r="I295" s="226" t="str">
        <f>IF(MONTH($B$284)=MONTH(I294),VLOOKUP(I294,Anomastica!$A:$B,2,0),"  ")</f>
        <v xml:space="preserve">  </v>
      </c>
      <c r="J295" s="227"/>
      <c r="K295" s="228"/>
      <c r="L295" s="226" t="str">
        <f>IF(MONTH($B$284)=MONTH(L294),VLOOKUP(L294,Anomastica!$A:$B,2,0),"  ")</f>
        <v xml:space="preserve">  </v>
      </c>
      <c r="M295" s="227"/>
      <c r="N295" s="228"/>
      <c r="O295" s="226" t="str">
        <f>IF(MONTH($B$284)=MONTH(O294),VLOOKUP(O294,Anomastica!$A:$B,2,0),"  ")</f>
        <v xml:space="preserve">  </v>
      </c>
      <c r="P295" s="227"/>
      <c r="Q295" s="228"/>
      <c r="R295" s="226" t="str">
        <f>IF(MONTH($B$284)=MONTH(R294),VLOOKUP(R294,Anomastica!$A:$B,2,0),"  ")</f>
        <v xml:space="preserve">  </v>
      </c>
      <c r="S295" s="227"/>
      <c r="T295" s="228"/>
      <c r="U295" s="226" t="str">
        <f>IF(MONTH($B$284)=MONTH(U294),VLOOKUP(U294,Anomastica!$A:$B,2,0),"  ")</f>
        <v xml:space="preserve">  </v>
      </c>
      <c r="V295" s="229"/>
      <c r="W295" s="229"/>
      <c r="X295" s="177"/>
    </row>
    <row r="296" spans="2:24" ht="15.75" x14ac:dyDescent="0.25">
      <c r="B296" s="3"/>
      <c r="C296" s="16"/>
      <c r="D296" s="153">
        <f>DATE(ANUAL,MES+9,1)</f>
        <v>42278</v>
      </c>
      <c r="E296" s="257"/>
      <c r="F296" s="257"/>
      <c r="G296" s="257"/>
      <c r="H296" s="257"/>
      <c r="I296" s="257"/>
      <c r="J296" s="258"/>
      <c r="K296" s="180"/>
      <c r="L296" s="156"/>
      <c r="M296" s="156"/>
      <c r="N296" s="156"/>
      <c r="O296" s="156"/>
      <c r="P296" s="153">
        <f>DATE(ANUAL,MES+11,1)</f>
        <v>42339</v>
      </c>
      <c r="Q296" s="122"/>
      <c r="R296" s="122"/>
      <c r="S296" s="122"/>
      <c r="T296" s="122"/>
      <c r="U296" s="122"/>
      <c r="V296" s="154"/>
      <c r="W296" s="160"/>
      <c r="X296" s="177"/>
    </row>
    <row r="297" spans="2:24" x14ac:dyDescent="0.25">
      <c r="B297" s="3"/>
      <c r="C297" s="17"/>
      <c r="D297" s="10" t="s">
        <v>8</v>
      </c>
      <c r="E297" s="10" t="s">
        <v>9</v>
      </c>
      <c r="F297" s="10" t="s">
        <v>10</v>
      </c>
      <c r="G297" s="10" t="s">
        <v>11</v>
      </c>
      <c r="H297" s="10" t="s">
        <v>12</v>
      </c>
      <c r="I297" s="10" t="s">
        <v>13</v>
      </c>
      <c r="J297" s="10" t="s">
        <v>14</v>
      </c>
      <c r="K297" s="121"/>
      <c r="L297" s="121"/>
      <c r="M297" s="121"/>
      <c r="N297" s="121"/>
      <c r="O297" s="121"/>
      <c r="P297" s="10" t="s">
        <v>8</v>
      </c>
      <c r="Q297" s="10" t="s">
        <v>9</v>
      </c>
      <c r="R297" s="10" t="s">
        <v>10</v>
      </c>
      <c r="S297" s="10" t="s">
        <v>11</v>
      </c>
      <c r="T297" s="10" t="s">
        <v>12</v>
      </c>
      <c r="U297" s="10" t="s">
        <v>13</v>
      </c>
      <c r="V297" s="10" t="s">
        <v>14</v>
      </c>
      <c r="W297" s="161"/>
      <c r="X297" s="177"/>
    </row>
    <row r="298" spans="2:24" x14ac:dyDescent="0.25">
      <c r="B298" s="3"/>
      <c r="C298" s="17"/>
      <c r="D298" s="12" t="str">
        <f t="array" ref="D298:J303">IF(MONTH(DATE(ANUAL,MES+9,1))&lt;&gt;MONTH(DATE(ANUAL,MES+9,1)-(WEEKDAY(DATE(ANUAL,MES+9,1),2)-1)+{0;1;2;3;4;5}*7+{1,2,3,4,5,6,7}-1),"",DATE(ANUAL,MES+9,1)-(WEEKDAY(DATE(ANUAL,MES+9,1),2)-1)+{0;1;2;3;4;5}*7+{1,2,3,4,5,6,7}-1)</f>
        <v/>
      </c>
      <c r="E298" s="12" t="str">
        <v/>
      </c>
      <c r="F298" s="12" t="str">
        <v/>
      </c>
      <c r="G298" s="12">
        <v>42278</v>
      </c>
      <c r="H298" s="12">
        <v>42279</v>
      </c>
      <c r="I298" s="12">
        <v>42280</v>
      </c>
      <c r="J298" s="13">
        <v>42281</v>
      </c>
      <c r="K298" s="121"/>
      <c r="L298" s="121"/>
      <c r="M298" s="121"/>
      <c r="N298" s="121"/>
      <c r="O298" s="121"/>
      <c r="P298" s="12" t="str">
        <f t="array" ref="P298:V303">IF(MONTH(DATE(ANUAL,MES+11,1))&lt;&gt;MONTH(DATE(ANUAL,MES+11,1)-(WEEKDAY(DATE(ANUAL,MES+11,1),2)-1)+{0;1;2;3;4;5}*7+{1,2,3,4,5,6,7}-1),"",DATE(ANUAL,MES+11,1)-(WEEKDAY(DATE(ANUAL,MES+11,1),2)-1)+{0;1;2;3;4;5}*7+{1,2,3,4,5,6,7}-1)</f>
        <v/>
      </c>
      <c r="Q298" s="12">
        <v>42339</v>
      </c>
      <c r="R298" s="12">
        <v>42340</v>
      </c>
      <c r="S298" s="12">
        <v>42341</v>
      </c>
      <c r="T298" s="12">
        <v>42342</v>
      </c>
      <c r="U298" s="12">
        <v>42343</v>
      </c>
      <c r="V298" s="13">
        <v>42344</v>
      </c>
      <c r="W298" s="161"/>
      <c r="X298" s="177"/>
    </row>
    <row r="299" spans="2:24" x14ac:dyDescent="0.25">
      <c r="B299" s="3"/>
      <c r="C299" s="17"/>
      <c r="D299" s="12">
        <v>42282</v>
      </c>
      <c r="E299" s="12">
        <v>42283</v>
      </c>
      <c r="F299" s="12">
        <v>42284</v>
      </c>
      <c r="G299" s="12">
        <v>42285</v>
      </c>
      <c r="H299" s="12">
        <v>42286</v>
      </c>
      <c r="I299" s="12">
        <v>42287</v>
      </c>
      <c r="J299" s="13">
        <v>42288</v>
      </c>
      <c r="K299" s="121"/>
      <c r="L299" s="121"/>
      <c r="M299" s="121"/>
      <c r="N299" s="121"/>
      <c r="O299" s="121"/>
      <c r="P299" s="12">
        <v>42345</v>
      </c>
      <c r="Q299" s="12">
        <v>42346</v>
      </c>
      <c r="R299" s="12">
        <v>42347</v>
      </c>
      <c r="S299" s="12">
        <v>42348</v>
      </c>
      <c r="T299" s="12">
        <v>42349</v>
      </c>
      <c r="U299" s="12">
        <v>42350</v>
      </c>
      <c r="V299" s="13">
        <v>42351</v>
      </c>
      <c r="W299" s="161"/>
      <c r="X299" s="177"/>
    </row>
    <row r="300" spans="2:24" x14ac:dyDescent="0.25">
      <c r="B300" s="3"/>
      <c r="C300" s="17"/>
      <c r="D300" s="12">
        <v>42289</v>
      </c>
      <c r="E300" s="12">
        <v>42290</v>
      </c>
      <c r="F300" s="12">
        <v>42291</v>
      </c>
      <c r="G300" s="12">
        <v>42292</v>
      </c>
      <c r="H300" s="12">
        <v>42293</v>
      </c>
      <c r="I300" s="12">
        <v>42294</v>
      </c>
      <c r="J300" s="13">
        <v>42295</v>
      </c>
      <c r="K300" s="121"/>
      <c r="L300" s="121"/>
      <c r="M300" s="121"/>
      <c r="N300" s="121"/>
      <c r="O300" s="121"/>
      <c r="P300" s="12">
        <v>42352</v>
      </c>
      <c r="Q300" s="12">
        <v>42353</v>
      </c>
      <c r="R300" s="12">
        <v>42354</v>
      </c>
      <c r="S300" s="12">
        <v>42355</v>
      </c>
      <c r="T300" s="12">
        <v>42356</v>
      </c>
      <c r="U300" s="12">
        <v>42357</v>
      </c>
      <c r="V300" s="13">
        <v>42358</v>
      </c>
      <c r="W300" s="161"/>
      <c r="X300" s="177"/>
    </row>
    <row r="301" spans="2:24" x14ac:dyDescent="0.25">
      <c r="B301" s="3"/>
      <c r="C301" s="17"/>
      <c r="D301" s="12">
        <v>42296</v>
      </c>
      <c r="E301" s="12">
        <v>42297</v>
      </c>
      <c r="F301" s="12">
        <v>42298</v>
      </c>
      <c r="G301" s="12">
        <v>42299</v>
      </c>
      <c r="H301" s="12">
        <v>42300</v>
      </c>
      <c r="I301" s="12">
        <v>42301</v>
      </c>
      <c r="J301" s="13">
        <v>42302</v>
      </c>
      <c r="K301" s="121"/>
      <c r="L301" s="121"/>
      <c r="M301" s="121"/>
      <c r="N301" s="121"/>
      <c r="O301" s="121"/>
      <c r="P301" s="12">
        <v>42359</v>
      </c>
      <c r="Q301" s="12">
        <v>42360</v>
      </c>
      <c r="R301" s="12">
        <v>42361</v>
      </c>
      <c r="S301" s="12">
        <v>42362</v>
      </c>
      <c r="T301" s="12">
        <v>42363</v>
      </c>
      <c r="U301" s="12">
        <v>42364</v>
      </c>
      <c r="V301" s="13">
        <v>42365</v>
      </c>
      <c r="W301" s="161"/>
      <c r="X301" s="177"/>
    </row>
    <row r="302" spans="2:24" x14ac:dyDescent="0.25">
      <c r="B302" s="3"/>
      <c r="C302" s="17"/>
      <c r="D302" s="12">
        <v>42303</v>
      </c>
      <c r="E302" s="12">
        <v>42304</v>
      </c>
      <c r="F302" s="12">
        <v>42305</v>
      </c>
      <c r="G302" s="12">
        <v>42306</v>
      </c>
      <c r="H302" s="12">
        <v>42307</v>
      </c>
      <c r="I302" s="12">
        <v>42308</v>
      </c>
      <c r="J302" s="13" t="str">
        <v/>
      </c>
      <c r="K302" s="121"/>
      <c r="L302" s="121"/>
      <c r="M302" s="121"/>
      <c r="N302" s="121"/>
      <c r="O302" s="121"/>
      <c r="P302" s="12">
        <v>42366</v>
      </c>
      <c r="Q302" s="12">
        <v>42367</v>
      </c>
      <c r="R302" s="12">
        <v>42368</v>
      </c>
      <c r="S302" s="12">
        <v>42369</v>
      </c>
      <c r="T302" s="12" t="str">
        <v/>
      </c>
      <c r="U302" s="12" t="str">
        <v/>
      </c>
      <c r="V302" s="13" t="str">
        <v/>
      </c>
      <c r="W302" s="161"/>
      <c r="X302" s="177"/>
    </row>
    <row r="303" spans="2:24" x14ac:dyDescent="0.25">
      <c r="B303" s="3"/>
      <c r="C303" s="20"/>
      <c r="D303" s="12" t="str">
        <v/>
      </c>
      <c r="E303" s="12" t="str">
        <v/>
      </c>
      <c r="F303" s="12" t="str">
        <v/>
      </c>
      <c r="G303" s="12" t="str">
        <v/>
      </c>
      <c r="H303" s="12" t="str">
        <v/>
      </c>
      <c r="I303" s="12" t="str">
        <v/>
      </c>
      <c r="J303" s="12" t="str">
        <v/>
      </c>
      <c r="K303" s="120"/>
      <c r="L303" s="120"/>
      <c r="M303" s="120"/>
      <c r="N303" s="120"/>
      <c r="O303" s="120"/>
      <c r="P303" s="12" t="str">
        <v/>
      </c>
      <c r="Q303" s="12" t="str">
        <v/>
      </c>
      <c r="R303" s="12" t="str">
        <v/>
      </c>
      <c r="S303" s="12" t="str">
        <v/>
      </c>
      <c r="T303" s="12" t="str">
        <v/>
      </c>
      <c r="U303" s="12" t="str">
        <v/>
      </c>
      <c r="V303" s="12" t="str">
        <v/>
      </c>
      <c r="W303" s="186"/>
      <c r="X303" s="182"/>
    </row>
    <row r="304" spans="2:24" x14ac:dyDescent="0.25">
      <c r="B304" s="3"/>
      <c r="C304" s="89"/>
      <c r="D304" s="210"/>
      <c r="E304" s="210"/>
      <c r="F304" s="210"/>
      <c r="G304" s="210"/>
      <c r="H304" s="210"/>
      <c r="I304" s="210"/>
      <c r="J304" s="210"/>
      <c r="K304" s="210"/>
      <c r="L304" s="210"/>
      <c r="M304" s="210"/>
      <c r="N304" s="210"/>
      <c r="O304" s="210"/>
      <c r="P304" s="210"/>
      <c r="Q304" s="210"/>
      <c r="R304" s="210"/>
      <c r="S304" s="210"/>
      <c r="T304" s="210"/>
      <c r="U304" s="210"/>
      <c r="V304" s="210"/>
      <c r="W304" s="210"/>
      <c r="X304" s="211"/>
    </row>
    <row r="305" spans="2:24" x14ac:dyDescent="0.25">
      <c r="B305" s="3"/>
      <c r="C305" s="212"/>
      <c r="D305" s="213"/>
      <c r="E305" s="213"/>
      <c r="F305" s="213"/>
      <c r="G305" s="213"/>
      <c r="H305" s="213"/>
      <c r="I305" s="213"/>
      <c r="J305" s="213"/>
      <c r="K305" s="213"/>
      <c r="L305" s="213"/>
      <c r="M305" s="213"/>
      <c r="N305" s="213"/>
      <c r="O305" s="213"/>
      <c r="P305" s="213"/>
      <c r="Q305" s="213"/>
      <c r="R305" s="213"/>
      <c r="S305" s="213"/>
      <c r="T305" s="213"/>
      <c r="U305" s="213"/>
      <c r="V305" s="213"/>
      <c r="W305" s="213"/>
      <c r="X305" s="214"/>
    </row>
    <row r="306" spans="2:24" x14ac:dyDescent="0.25">
      <c r="B306" s="3"/>
      <c r="C306" s="102"/>
      <c r="D306" s="103"/>
      <c r="E306" s="103"/>
      <c r="F306" s="103"/>
      <c r="G306" s="103"/>
      <c r="H306" s="103"/>
      <c r="I306" s="103"/>
      <c r="J306" s="103"/>
      <c r="K306" s="103"/>
      <c r="L306" s="103"/>
      <c r="M306" s="103"/>
      <c r="N306" s="103"/>
      <c r="O306" s="103"/>
      <c r="P306" s="103"/>
      <c r="Q306" s="103"/>
      <c r="R306" s="103"/>
      <c r="S306" s="103"/>
      <c r="T306" s="103"/>
      <c r="U306" s="103"/>
      <c r="V306" s="103"/>
      <c r="W306" s="103"/>
      <c r="X306" s="104"/>
    </row>
    <row r="307" spans="2:24" x14ac:dyDescent="0.25">
      <c r="B307" s="3"/>
      <c r="C307" s="105"/>
      <c r="D307" s="103"/>
      <c r="E307" s="103"/>
      <c r="F307" s="103"/>
      <c r="G307" s="103"/>
      <c r="H307" s="103"/>
      <c r="I307" s="103"/>
      <c r="J307" s="103"/>
      <c r="K307" s="103"/>
      <c r="L307" s="103"/>
      <c r="M307" s="103"/>
      <c r="N307" s="103"/>
      <c r="O307" s="103"/>
      <c r="P307" s="103"/>
      <c r="Q307" s="103"/>
      <c r="R307" s="103"/>
      <c r="S307" s="103"/>
      <c r="T307" s="103"/>
      <c r="U307" s="103"/>
      <c r="V307" s="103"/>
      <c r="W307" s="103"/>
      <c r="X307" s="104"/>
    </row>
    <row r="308" spans="2:24" x14ac:dyDescent="0.25">
      <c r="B308" s="3"/>
      <c r="C308" s="102"/>
      <c r="D308" s="103"/>
      <c r="E308" s="103"/>
      <c r="F308" s="103"/>
      <c r="G308" s="103"/>
      <c r="H308" s="103"/>
      <c r="I308" s="103"/>
      <c r="J308" s="103"/>
      <c r="K308" s="103"/>
      <c r="L308" s="103"/>
      <c r="M308" s="103"/>
      <c r="N308" s="103"/>
      <c r="O308" s="103"/>
      <c r="P308" s="103"/>
      <c r="Q308" s="103"/>
      <c r="R308" s="103"/>
      <c r="S308" s="103"/>
      <c r="T308" s="103"/>
      <c r="U308" s="103"/>
      <c r="V308" s="103"/>
      <c r="W308" s="103"/>
      <c r="X308" s="104"/>
    </row>
    <row r="309" spans="2:24" x14ac:dyDescent="0.25">
      <c r="B309" s="60"/>
      <c r="C309" s="105"/>
      <c r="D309" s="103"/>
      <c r="E309" s="103"/>
      <c r="F309" s="103"/>
      <c r="G309" s="103"/>
      <c r="H309" s="103"/>
      <c r="I309" s="103"/>
      <c r="J309" s="103"/>
      <c r="K309" s="103"/>
      <c r="L309" s="103"/>
      <c r="M309" s="103"/>
      <c r="N309" s="103"/>
      <c r="O309" s="103"/>
      <c r="P309" s="103"/>
      <c r="Q309" s="103"/>
      <c r="R309" s="103"/>
      <c r="S309" s="103"/>
      <c r="T309" s="103"/>
      <c r="U309" s="103"/>
      <c r="V309" s="103"/>
      <c r="W309" s="103"/>
      <c r="X309" s="104"/>
    </row>
    <row r="310" spans="2:24" ht="35.25" x14ac:dyDescent="0.5">
      <c r="B310" s="57"/>
      <c r="C310" s="238">
        <f>DATE(ANUAL,B313,1)</f>
        <v>42339</v>
      </c>
      <c r="D310" s="239"/>
      <c r="E310" s="239"/>
      <c r="F310" s="239"/>
      <c r="G310" s="239"/>
      <c r="H310" s="239"/>
      <c r="I310" s="239"/>
      <c r="J310" s="239"/>
      <c r="K310" s="239"/>
      <c r="L310" s="239"/>
      <c r="M310" s="239"/>
      <c r="N310" s="239"/>
      <c r="O310" s="239"/>
      <c r="P310" s="239"/>
      <c r="Q310" s="239"/>
      <c r="R310" s="239"/>
      <c r="S310" s="239"/>
      <c r="T310" s="239"/>
      <c r="U310" s="239"/>
      <c r="V310" s="239"/>
      <c r="W310" s="239"/>
      <c r="X310" s="21" t="s">
        <v>0</v>
      </c>
    </row>
    <row r="311" spans="2:24" x14ac:dyDescent="0.25">
      <c r="B311" s="3"/>
      <c r="C311" s="240" t="s">
        <v>1</v>
      </c>
      <c r="D311" s="241"/>
      <c r="E311" s="241"/>
      <c r="F311" s="241" t="s">
        <v>2</v>
      </c>
      <c r="G311" s="241"/>
      <c r="H311" s="241"/>
      <c r="I311" s="241" t="s">
        <v>3</v>
      </c>
      <c r="J311" s="241"/>
      <c r="K311" s="241"/>
      <c r="L311" s="241" t="s">
        <v>4</v>
      </c>
      <c r="M311" s="241"/>
      <c r="N311" s="241"/>
      <c r="O311" s="241" t="s">
        <v>5</v>
      </c>
      <c r="P311" s="241"/>
      <c r="Q311" s="241"/>
      <c r="R311" s="241" t="s">
        <v>6</v>
      </c>
      <c r="S311" s="241"/>
      <c r="T311" s="241"/>
      <c r="U311" s="198" t="s">
        <v>7</v>
      </c>
      <c r="V311" s="199"/>
      <c r="W311" s="199"/>
      <c r="X311" s="201"/>
    </row>
    <row r="312" spans="2:24" ht="35.25" x14ac:dyDescent="0.25">
      <c r="B312" s="3">
        <f>DATE(ANUAL,12,1)</f>
        <v>42339</v>
      </c>
      <c r="C312" s="165">
        <f>(B312-WEEKDAY(B312,3))</f>
        <v>42338</v>
      </c>
      <c r="D312" s="166"/>
      <c r="E312" s="167"/>
      <c r="F312" s="165">
        <f>C312+1</f>
        <v>42339</v>
      </c>
      <c r="G312" s="166"/>
      <c r="H312" s="167"/>
      <c r="I312" s="165">
        <f>F312+1</f>
        <v>42340</v>
      </c>
      <c r="J312" s="166"/>
      <c r="K312" s="167"/>
      <c r="L312" s="165">
        <f>I312+1</f>
        <v>42341</v>
      </c>
      <c r="M312" s="166"/>
      <c r="N312" s="167"/>
      <c r="O312" s="165">
        <f>L312+1</f>
        <v>42342</v>
      </c>
      <c r="P312" s="166"/>
      <c r="Q312" s="167"/>
      <c r="R312" s="165">
        <f>O312+1</f>
        <v>42343</v>
      </c>
      <c r="S312" s="166"/>
      <c r="T312" s="167"/>
      <c r="U312" s="219">
        <f>R312+1</f>
        <v>42344</v>
      </c>
      <c r="V312" s="220"/>
      <c r="W312" s="220"/>
      <c r="X312" s="177"/>
    </row>
    <row r="313" spans="2:24" x14ac:dyDescent="0.25">
      <c r="B313" s="3">
        <v>12</v>
      </c>
      <c r="C313" s="226" t="str">
        <f>IF(MONTH($B$312)=MONTH(C312),VLOOKUP(C312,Anomastica!$A:$B,2,0),"  ")</f>
        <v xml:space="preserve">  </v>
      </c>
      <c r="D313" s="227"/>
      <c r="E313" s="228"/>
      <c r="F313" s="226" t="str">
        <f>IF(MONTH($B$312)=MONTH(F312),VLOOKUP(F312,Anomastica!$A:$B,2,0),"  ")</f>
        <v>Eloy, Edmundo</v>
      </c>
      <c r="G313" s="227"/>
      <c r="H313" s="228"/>
      <c r="I313" s="226" t="str">
        <f>IF(MONTH($B$312)=MONTH(I312),VLOOKUP(I312,Anomastica!$A:$B,2,0),"  ")</f>
        <v>Bibiana</v>
      </c>
      <c r="J313" s="227"/>
      <c r="K313" s="228"/>
      <c r="L313" s="226" t="str">
        <f>IF(MONTH($B$312)=MONTH(L312),VLOOKUP(L312,Anomastica!$A:$B,2,0),"  ")</f>
        <v>Javier</v>
      </c>
      <c r="M313" s="227"/>
      <c r="N313" s="228"/>
      <c r="O313" s="226" t="str">
        <f>IF(MONTH($B$312)=MONTH(O312),VLOOKUP(O312,Anomastica!$A:$B,2,0),"  ")</f>
        <v>Barbara</v>
      </c>
      <c r="P313" s="227"/>
      <c r="Q313" s="228"/>
      <c r="R313" s="226" t="str">
        <f>IF(MONTH($B$312)=MONTH(R312),VLOOKUP(R312,Anomastica!$A:$B,2,0),"  ")</f>
        <v>Elisa</v>
      </c>
      <c r="S313" s="227"/>
      <c r="T313" s="228"/>
      <c r="U313" s="226" t="str">
        <f>IF(MONTH($B$312)=MONTH(U312),VLOOKUP(U312,Anomastica!$A:$B,2,0),"  ")</f>
        <v>Nicolás</v>
      </c>
      <c r="V313" s="229"/>
      <c r="W313" s="229"/>
      <c r="X313" s="177"/>
    </row>
    <row r="314" spans="2:24" ht="35.25" x14ac:dyDescent="0.25">
      <c r="B314" s="3"/>
      <c r="C314" s="165">
        <f>U312+1</f>
        <v>42345</v>
      </c>
      <c r="D314" s="166"/>
      <c r="E314" s="167"/>
      <c r="F314" s="165">
        <f>C314+1</f>
        <v>42346</v>
      </c>
      <c r="G314" s="166"/>
      <c r="H314" s="167"/>
      <c r="I314" s="165">
        <f>F314+1</f>
        <v>42347</v>
      </c>
      <c r="J314" s="166"/>
      <c r="K314" s="167"/>
      <c r="L314" s="165">
        <f>I314+1</f>
        <v>42348</v>
      </c>
      <c r="M314" s="166"/>
      <c r="N314" s="167"/>
      <c r="O314" s="165">
        <f>L314+1</f>
        <v>42349</v>
      </c>
      <c r="P314" s="166"/>
      <c r="Q314" s="167"/>
      <c r="R314" s="165">
        <f>O314+1</f>
        <v>42350</v>
      </c>
      <c r="S314" s="166"/>
      <c r="T314" s="167"/>
      <c r="U314" s="204">
        <f>R314+1</f>
        <v>42351</v>
      </c>
      <c r="V314" s="205"/>
      <c r="W314" s="205"/>
      <c r="X314" s="177"/>
    </row>
    <row r="315" spans="2:24" x14ac:dyDescent="0.25">
      <c r="B315" s="3"/>
      <c r="C315" s="226" t="str">
        <f>IF(MONTH($B$312)=MONTH(C314),VLOOKUP(C314,Anomastica!$A:$B,2,0),"  ")</f>
        <v>Ambrosio</v>
      </c>
      <c r="D315" s="227"/>
      <c r="E315" s="228"/>
      <c r="F315" s="226" t="str">
        <f>IF(MONTH($B$312)=MONTH(F314),VLOOKUP(F314,Anomastica!$A:$B,2,0),"  ")</f>
        <v>Inmaculada</v>
      </c>
      <c r="G315" s="227"/>
      <c r="H315" s="228"/>
      <c r="I315" s="226" t="str">
        <f>IF(MONTH($B$312)=MONTH(I314),VLOOKUP(I314,Anomastica!$A:$B,2,0),"  ")</f>
        <v>Leocadia</v>
      </c>
      <c r="J315" s="227"/>
      <c r="K315" s="228"/>
      <c r="L315" s="226" t="str">
        <f>IF(MONTH($B$312)=MONTH(L314),VLOOKUP(L314,Anomastica!$A:$B,2,0),"  ")</f>
        <v>N.S.Loreto</v>
      </c>
      <c r="M315" s="227"/>
      <c r="N315" s="228"/>
      <c r="O315" s="226" t="str">
        <f>IF(MONTH($B$312)=MONTH(O314),VLOOKUP(O314,Anomastica!$A:$B,2,0),"  ")</f>
        <v>Dámaso</v>
      </c>
      <c r="P315" s="227"/>
      <c r="Q315" s="228"/>
      <c r="R315" s="226" t="str">
        <f>IF(MONTH($B$312)=MONTH(R314),VLOOKUP(R314,Anomastica!$A:$B,2,0),"  ")</f>
        <v>N.S.Guadalupe</v>
      </c>
      <c r="S315" s="227"/>
      <c r="T315" s="228"/>
      <c r="U315" s="226" t="str">
        <f>IF(MONTH($B$312)=MONTH(U314),VLOOKUP(U314,Anomastica!$A:$B,2,0),"  ")</f>
        <v>Lucía</v>
      </c>
      <c r="V315" s="229"/>
      <c r="W315" s="229"/>
      <c r="X315" s="177"/>
    </row>
    <row r="316" spans="2:24" ht="35.25" x14ac:dyDescent="0.25">
      <c r="B316" s="3"/>
      <c r="C316" s="165">
        <f>U314+1</f>
        <v>42352</v>
      </c>
      <c r="D316" s="166"/>
      <c r="E316" s="167"/>
      <c r="F316" s="165">
        <f>C316+1</f>
        <v>42353</v>
      </c>
      <c r="G316" s="166"/>
      <c r="H316" s="167"/>
      <c r="I316" s="165">
        <f>F316+1</f>
        <v>42354</v>
      </c>
      <c r="J316" s="166"/>
      <c r="K316" s="167"/>
      <c r="L316" s="165">
        <f>I316+1</f>
        <v>42355</v>
      </c>
      <c r="M316" s="166"/>
      <c r="N316" s="167"/>
      <c r="O316" s="165">
        <f>L316+1</f>
        <v>42356</v>
      </c>
      <c r="P316" s="166"/>
      <c r="Q316" s="167"/>
      <c r="R316" s="165">
        <f>O316+1</f>
        <v>42357</v>
      </c>
      <c r="S316" s="166"/>
      <c r="T316" s="167"/>
      <c r="U316" s="204">
        <f>R316+1</f>
        <v>42358</v>
      </c>
      <c r="V316" s="205"/>
      <c r="W316" s="205"/>
      <c r="X316" s="177"/>
    </row>
    <row r="317" spans="2:24" x14ac:dyDescent="0.25">
      <c r="B317" s="3"/>
      <c r="C317" s="226" t="str">
        <f>IF(MONTH($B$312)=MONTH(C316),VLOOKUP(C316,Anomastica!$A:$B,2,0),"  ")</f>
        <v>Juan de la Cruz</v>
      </c>
      <c r="D317" s="227"/>
      <c r="E317" s="228"/>
      <c r="F317" s="226" t="str">
        <f>IF(MONTH($B$312)=MONTH(F316),VLOOKUP(F316,Anomastica!$A:$B,2,0),"  ")</f>
        <v xml:space="preserve">Virginia </v>
      </c>
      <c r="G317" s="227"/>
      <c r="H317" s="228"/>
      <c r="I317" s="226" t="str">
        <f>IF(MONTH($B$312)=MONTH(I316),VLOOKUP(I316,Anomastica!$A:$B,2,0),"  ")</f>
        <v>Adelaida</v>
      </c>
      <c r="J317" s="227"/>
      <c r="K317" s="228"/>
      <c r="L317" s="226" t="str">
        <f>IF(MONTH($B$312)=MONTH(L316),VLOOKUP(L316,Anomastica!$A:$B,2,0),"  ")</f>
        <v>Lázaro</v>
      </c>
      <c r="M317" s="227"/>
      <c r="N317" s="228"/>
      <c r="O317" s="226" t="str">
        <f>IF(MONTH($B$312)=MONTH(O316),VLOOKUP(O316,Anomastica!$A:$B,2,0),"  ")</f>
        <v>Esperanza</v>
      </c>
      <c r="P317" s="227"/>
      <c r="Q317" s="228"/>
      <c r="R317" s="226" t="str">
        <f>IF(MONTH($B$312)=MONTH(R316),VLOOKUP(R316,Anomastica!$A:$B,2,0),"  ")</f>
        <v>Eva, Urbano, Dario</v>
      </c>
      <c r="S317" s="227"/>
      <c r="T317" s="228"/>
      <c r="U317" s="226" t="str">
        <f>IF(MONTH($B$312)=MONTH(U316),VLOOKUP(U316,Anomastica!$A:$B,2,0),"  ")</f>
        <v>Domingo Silos</v>
      </c>
      <c r="V317" s="229"/>
      <c r="W317" s="229"/>
      <c r="X317" s="177"/>
    </row>
    <row r="318" spans="2:24" ht="35.25" x14ac:dyDescent="0.25">
      <c r="B318" s="3"/>
      <c r="C318" s="165">
        <f>U316+1</f>
        <v>42359</v>
      </c>
      <c r="D318" s="166"/>
      <c r="E318" s="167"/>
      <c r="F318" s="165">
        <f>C318+1</f>
        <v>42360</v>
      </c>
      <c r="G318" s="166"/>
      <c r="H318" s="167"/>
      <c r="I318" s="165">
        <f>F318+1</f>
        <v>42361</v>
      </c>
      <c r="J318" s="166"/>
      <c r="K318" s="167"/>
      <c r="L318" s="165">
        <f>I318+1</f>
        <v>42362</v>
      </c>
      <c r="M318" s="166"/>
      <c r="N318" s="167"/>
      <c r="O318" s="165">
        <f>L318+1</f>
        <v>42363</v>
      </c>
      <c r="P318" s="166"/>
      <c r="Q318" s="167"/>
      <c r="R318" s="165">
        <f>O318+1</f>
        <v>42364</v>
      </c>
      <c r="S318" s="166"/>
      <c r="T318" s="167"/>
      <c r="U318" s="204">
        <f>R318+1</f>
        <v>42365</v>
      </c>
      <c r="V318" s="205"/>
      <c r="W318" s="205"/>
      <c r="X318" s="177"/>
    </row>
    <row r="319" spans="2:24" x14ac:dyDescent="0.25">
      <c r="B319" s="3"/>
      <c r="C319" s="226" t="str">
        <f>IF(MONTH($B$312)=MONTH(C318),VLOOKUP(C318,Anomastica!$A:$B,2,0),"  ")</f>
        <v>Pedro Canisio</v>
      </c>
      <c r="D319" s="227"/>
      <c r="E319" s="228"/>
      <c r="F319" s="226" t="str">
        <f>IF(MONTH($B$312)=MONTH(F318),VLOOKUP(F318,Anomastica!$A:$B,2,0),"  ")</f>
        <v>Demetrio</v>
      </c>
      <c r="G319" s="227"/>
      <c r="H319" s="228"/>
      <c r="I319" s="226" t="str">
        <f>IF(MONTH($B$312)=MONTH(I318),VLOOKUP(I318,Anomastica!$A:$B,2,0),"  ")</f>
        <v>Victoria</v>
      </c>
      <c r="J319" s="227"/>
      <c r="K319" s="228"/>
      <c r="L319" s="226" t="str">
        <f>IF(MONTH($B$312)=MONTH(L318),VLOOKUP(L318,Anomastica!$A:$B,2,0),"  ")</f>
        <v>Adela, Delfín</v>
      </c>
      <c r="M319" s="227"/>
      <c r="N319" s="228"/>
      <c r="O319" s="226" t="str">
        <f>IF(MONTH($B$312)=MONTH(O318),VLOOKUP(O318,Anomastica!$A:$B,2,0),"  ")</f>
        <v>Natividad, Belén</v>
      </c>
      <c r="P319" s="227"/>
      <c r="Q319" s="228"/>
      <c r="R319" s="226" t="str">
        <f>IF(MONTH($B$312)=MONTH(R318),VLOOKUP(R318,Anomastica!$A:$B,2,0),"  ")</f>
        <v>Esteban</v>
      </c>
      <c r="S319" s="227"/>
      <c r="T319" s="228"/>
      <c r="U319" s="226" t="str">
        <f>IF(MONTH($B$312)=MONTH(U318),VLOOKUP(U318,Anomastica!$A:$B,2,0),"  ")</f>
        <v>Juan Evang.</v>
      </c>
      <c r="V319" s="229"/>
      <c r="W319" s="229"/>
      <c r="X319" s="177"/>
    </row>
    <row r="320" spans="2:24" ht="35.25" x14ac:dyDescent="0.25">
      <c r="B320" s="3"/>
      <c r="C320" s="165">
        <f>U318+1</f>
        <v>42366</v>
      </c>
      <c r="D320" s="166"/>
      <c r="E320" s="167"/>
      <c r="F320" s="165">
        <f>C320+1</f>
        <v>42367</v>
      </c>
      <c r="G320" s="166"/>
      <c r="H320" s="167"/>
      <c r="I320" s="165">
        <f>F320+1</f>
        <v>42368</v>
      </c>
      <c r="J320" s="166"/>
      <c r="K320" s="167"/>
      <c r="L320" s="165">
        <f>I320+1</f>
        <v>42369</v>
      </c>
      <c r="M320" s="166"/>
      <c r="N320" s="167"/>
      <c r="O320" s="165">
        <f>L320+1</f>
        <v>42370</v>
      </c>
      <c r="P320" s="166"/>
      <c r="Q320" s="167"/>
      <c r="R320" s="165">
        <f>O320+1</f>
        <v>42371</v>
      </c>
      <c r="S320" s="166"/>
      <c r="T320" s="167"/>
      <c r="U320" s="165">
        <f>R320+1</f>
        <v>42372</v>
      </c>
      <c r="V320" s="166"/>
      <c r="W320" s="166"/>
      <c r="X320" s="177"/>
    </row>
    <row r="321" spans="2:24" x14ac:dyDescent="0.25">
      <c r="B321" s="3"/>
      <c r="C321" s="226" t="str">
        <f>IF(MONTH($B$312)=MONTH(C320),VLOOKUP(C320,Anomastica!$A:$B,2,0),"  ")</f>
        <v>Inocentes</v>
      </c>
      <c r="D321" s="227"/>
      <c r="E321" s="228"/>
      <c r="F321" s="226" t="str">
        <f>IF(MONTH($B$312)=MONTH(F320),VLOOKUP(F320,Anomastica!$A:$B,2,0),"  ")</f>
        <v>Tomás, David</v>
      </c>
      <c r="G321" s="227"/>
      <c r="H321" s="228"/>
      <c r="I321" s="226" t="str">
        <f>IF(MONTH($B$312)=MONTH(I320),VLOOKUP(I320,Anomastica!$A:$B,2,0),"  ")</f>
        <v>Raúl, Honorio</v>
      </c>
      <c r="J321" s="227"/>
      <c r="K321" s="228"/>
      <c r="L321" s="226" t="str">
        <f>IF(MONTH($B$312)=MONTH(L320),VLOOKUP(L320,Anomastica!$A:$B,2,0),"  ")</f>
        <v>Silvestre, Mario</v>
      </c>
      <c r="M321" s="227"/>
      <c r="N321" s="228"/>
      <c r="O321" s="226" t="str">
        <f>IF(MONTH($B$312)=MONTH(O320),VLOOKUP(O320,Anomastica!$A:$B,2,0),"  ")</f>
        <v xml:space="preserve">  </v>
      </c>
      <c r="P321" s="227"/>
      <c r="Q321" s="228"/>
      <c r="R321" s="226" t="str">
        <f>IF(MONTH($B$312)=MONTH(R320),VLOOKUP(R320,Anomastica!$A:$B,2,0),"  ")</f>
        <v xml:space="preserve">  </v>
      </c>
      <c r="S321" s="227"/>
      <c r="T321" s="228"/>
      <c r="U321" s="226" t="str">
        <f>IF(MONTH($B$312)=MONTH(U320),VLOOKUP(U320,Anomastica!$A:$B,2,0),"  ")</f>
        <v xml:space="preserve">  </v>
      </c>
      <c r="V321" s="229"/>
      <c r="W321" s="229"/>
      <c r="X321" s="177"/>
    </row>
    <row r="322" spans="2:24" ht="35.25" x14ac:dyDescent="0.25">
      <c r="B322" s="3"/>
      <c r="C322" s="165">
        <f>U320+1</f>
        <v>42373</v>
      </c>
      <c r="D322" s="166"/>
      <c r="E322" s="167"/>
      <c r="F322" s="165">
        <f>C322+1</f>
        <v>42374</v>
      </c>
      <c r="G322" s="166"/>
      <c r="H322" s="167"/>
      <c r="I322" s="165">
        <f>F322+1</f>
        <v>42375</v>
      </c>
      <c r="J322" s="166"/>
      <c r="K322" s="167"/>
      <c r="L322" s="165">
        <f>I322+1</f>
        <v>42376</v>
      </c>
      <c r="M322" s="166"/>
      <c r="N322" s="167"/>
      <c r="O322" s="165">
        <f>L322+1</f>
        <v>42377</v>
      </c>
      <c r="P322" s="166"/>
      <c r="Q322" s="167"/>
      <c r="R322" s="165">
        <f>O322+1</f>
        <v>42378</v>
      </c>
      <c r="S322" s="166"/>
      <c r="T322" s="167"/>
      <c r="U322" s="165">
        <f>R322+1</f>
        <v>42379</v>
      </c>
      <c r="V322" s="166"/>
      <c r="W322" s="166"/>
      <c r="X322" s="177"/>
    </row>
    <row r="323" spans="2:24" x14ac:dyDescent="0.25">
      <c r="B323" s="3"/>
      <c r="C323" s="264" t="str">
        <f>IF(MONTH($B$312)=MONTH(C322),VLOOKUP(C322,Anomastica!$A:$B,2,0),"  ")</f>
        <v xml:space="preserve">  </v>
      </c>
      <c r="D323" s="265"/>
      <c r="E323" s="266"/>
      <c r="F323" s="264" t="str">
        <f>IF(MONTH($B$312)=MONTH(F322),VLOOKUP(F322,Anomastica!$A:$B,2,0),"  ")</f>
        <v xml:space="preserve">  </v>
      </c>
      <c r="G323" s="265"/>
      <c r="H323" s="266"/>
      <c r="I323" s="264" t="str">
        <f>IF(MONTH($B$312)=MONTH(I322),VLOOKUP(I322,Anomastica!$A:$B,2,0),"  ")</f>
        <v xml:space="preserve">  </v>
      </c>
      <c r="J323" s="265"/>
      <c r="K323" s="266"/>
      <c r="L323" s="264" t="str">
        <f>IF(MONTH($B$312)=MONTH(L322),VLOOKUP(L322,Anomastica!$A:$B,2,0),"  ")</f>
        <v xml:space="preserve">  </v>
      </c>
      <c r="M323" s="265"/>
      <c r="N323" s="266"/>
      <c r="O323" s="264" t="str">
        <f>IF(MONTH($B$312)=MONTH(O322),VLOOKUP(O322,Anomastica!$A:$B,2,0),"  ")</f>
        <v xml:space="preserve">  </v>
      </c>
      <c r="P323" s="265"/>
      <c r="Q323" s="266"/>
      <c r="R323" s="264" t="str">
        <f>IF(MONTH($B$312)=MONTH(R322),VLOOKUP(R322,Anomastica!$A:$B,2,0),"  ")</f>
        <v xml:space="preserve">  </v>
      </c>
      <c r="S323" s="265"/>
      <c r="T323" s="266"/>
      <c r="U323" s="264" t="str">
        <f>IF(MONTH($B$312)=MONTH(U322),VLOOKUP(U322,Anomastica!$A:$B,2,0),"  ")</f>
        <v xml:space="preserve">  </v>
      </c>
      <c r="V323" s="267"/>
      <c r="W323" s="267"/>
      <c r="X323" s="177"/>
    </row>
    <row r="324" spans="2:24" x14ac:dyDescent="0.25">
      <c r="B324" s="3"/>
      <c r="C324" s="259"/>
      <c r="D324" s="153">
        <f>B312-1</f>
        <v>42338</v>
      </c>
      <c r="E324" s="122"/>
      <c r="F324" s="122"/>
      <c r="G324" s="122"/>
      <c r="H324" s="122"/>
      <c r="I324" s="122"/>
      <c r="J324" s="154"/>
      <c r="K324" s="180"/>
      <c r="L324" s="180"/>
      <c r="M324" s="180"/>
      <c r="N324" s="180"/>
      <c r="O324" s="180"/>
      <c r="P324" s="153">
        <f>EDATE(B312,1)</f>
        <v>42370</v>
      </c>
      <c r="Q324" s="122"/>
      <c r="R324" s="122"/>
      <c r="S324" s="122"/>
      <c r="T324" s="122"/>
      <c r="U324" s="122"/>
      <c r="V324" s="154"/>
      <c r="W324" s="262"/>
      <c r="X324" s="177"/>
    </row>
    <row r="325" spans="2:24" x14ac:dyDescent="0.25">
      <c r="B325" s="3"/>
      <c r="C325" s="87"/>
      <c r="D325" s="10" t="s">
        <v>8</v>
      </c>
      <c r="E325" s="10" t="s">
        <v>9</v>
      </c>
      <c r="F325" s="10" t="s">
        <v>10</v>
      </c>
      <c r="G325" s="10" t="s">
        <v>11</v>
      </c>
      <c r="H325" s="10" t="s">
        <v>12</v>
      </c>
      <c r="I325" s="10" t="s">
        <v>13</v>
      </c>
      <c r="J325" s="10" t="s">
        <v>14</v>
      </c>
      <c r="K325" s="260"/>
      <c r="L325" s="260"/>
      <c r="M325" s="260"/>
      <c r="N325" s="260"/>
      <c r="O325" s="260"/>
      <c r="P325" s="10" t="s">
        <v>8</v>
      </c>
      <c r="Q325" s="10" t="s">
        <v>9</v>
      </c>
      <c r="R325" s="10" t="s">
        <v>10</v>
      </c>
      <c r="S325" s="10" t="s">
        <v>11</v>
      </c>
      <c r="T325" s="10" t="s">
        <v>12</v>
      </c>
      <c r="U325" s="10" t="s">
        <v>13</v>
      </c>
      <c r="V325" s="10" t="s">
        <v>14</v>
      </c>
      <c r="W325" s="158"/>
      <c r="X325" s="177"/>
    </row>
    <row r="326" spans="2:24" x14ac:dyDescent="0.25">
      <c r="B326" s="3"/>
      <c r="C326" s="87"/>
      <c r="D326" s="12" t="str">
        <f t="array" ref="D326:J331">IF(MONTH(DATE(ANUAL,MES+10,1))&lt;&gt;MONTH(DATE(ANUAL,MES+10,1)-(WEEKDAY(DATE(ANUAL,MES+10,1),2)-1)+{0;1;2;3;4;5}*7+{1,2,3,4,5,6,7}-1),"",DATE(ANUAL,MES+10,1)-(WEEKDAY(DATE(ANUAL,MES+10,1),2)-1)+{0;1;2;3;4;5}*7+{1,2,3,4,5,6,7}-1)</f>
        <v/>
      </c>
      <c r="E326" s="12" t="str">
        <v/>
      </c>
      <c r="F326" s="12" t="str">
        <v/>
      </c>
      <c r="G326" s="12" t="str">
        <v/>
      </c>
      <c r="H326" s="12" t="str">
        <v/>
      </c>
      <c r="I326" s="12" t="str">
        <v/>
      </c>
      <c r="J326" s="13">
        <v>42309</v>
      </c>
      <c r="K326" s="260"/>
      <c r="L326" s="260"/>
      <c r="M326" s="260"/>
      <c r="N326" s="260"/>
      <c r="O326" s="260"/>
      <c r="P326" s="12" t="str">
        <f t="array" ref="P326:V331">IF(MONTH(DATE(ANUAL+1,MES,1))&lt;&gt;MONTH(DATE(ANUAL+1,MES,1)-(WEEKDAY(DATE(ANUAL+1,MES,1),2)-1)+{0;1;2;3;4;5}*7+{1,2,3,4,5,6,7}-1),"",DATE(ANUAL+1,MES,1)-(WEEKDAY(DATE(ANUAL+1,MES,1),2)-1)+{0;1;2;3;4;5}*7+{1,2,3,4,5,6,7}-1)</f>
        <v/>
      </c>
      <c r="Q326" s="12" t="str">
        <v/>
      </c>
      <c r="R326" s="12" t="str">
        <v/>
      </c>
      <c r="S326" s="12" t="str">
        <v/>
      </c>
      <c r="T326" s="12">
        <v>42370</v>
      </c>
      <c r="U326" s="12">
        <v>42371</v>
      </c>
      <c r="V326" s="13">
        <v>42372</v>
      </c>
      <c r="W326" s="158"/>
      <c r="X326" s="177"/>
    </row>
    <row r="327" spans="2:24" x14ac:dyDescent="0.25">
      <c r="B327" s="3"/>
      <c r="C327" s="87"/>
      <c r="D327" s="12">
        <v>42310</v>
      </c>
      <c r="E327" s="12">
        <v>42311</v>
      </c>
      <c r="F327" s="12">
        <v>42312</v>
      </c>
      <c r="G327" s="12">
        <v>42313</v>
      </c>
      <c r="H327" s="12">
        <v>42314</v>
      </c>
      <c r="I327" s="12">
        <v>42315</v>
      </c>
      <c r="J327" s="13">
        <v>42316</v>
      </c>
      <c r="K327" s="260"/>
      <c r="L327" s="260"/>
      <c r="M327" s="260"/>
      <c r="N327" s="260"/>
      <c r="O327" s="260"/>
      <c r="P327" s="12">
        <v>42373</v>
      </c>
      <c r="Q327" s="12">
        <v>42374</v>
      </c>
      <c r="R327" s="12">
        <v>42375</v>
      </c>
      <c r="S327" s="12">
        <v>42376</v>
      </c>
      <c r="T327" s="12">
        <v>42377</v>
      </c>
      <c r="U327" s="12">
        <v>42378</v>
      </c>
      <c r="V327" s="13">
        <v>42379</v>
      </c>
      <c r="W327" s="158"/>
      <c r="X327" s="177"/>
    </row>
    <row r="328" spans="2:24" x14ac:dyDescent="0.25">
      <c r="B328" s="3"/>
      <c r="C328" s="87"/>
      <c r="D328" s="12">
        <v>42317</v>
      </c>
      <c r="E328" s="12">
        <v>42318</v>
      </c>
      <c r="F328" s="12">
        <v>42319</v>
      </c>
      <c r="G328" s="12">
        <v>42320</v>
      </c>
      <c r="H328" s="12">
        <v>42321</v>
      </c>
      <c r="I328" s="12">
        <v>42322</v>
      </c>
      <c r="J328" s="13">
        <v>42323</v>
      </c>
      <c r="K328" s="260"/>
      <c r="L328" s="260"/>
      <c r="M328" s="260"/>
      <c r="N328" s="260"/>
      <c r="O328" s="260"/>
      <c r="P328" s="12">
        <v>42380</v>
      </c>
      <c r="Q328" s="12">
        <v>42381</v>
      </c>
      <c r="R328" s="12">
        <v>42382</v>
      </c>
      <c r="S328" s="12">
        <v>42383</v>
      </c>
      <c r="T328" s="12">
        <v>42384</v>
      </c>
      <c r="U328" s="12">
        <v>42385</v>
      </c>
      <c r="V328" s="13">
        <v>42386</v>
      </c>
      <c r="W328" s="158"/>
      <c r="X328" s="177"/>
    </row>
    <row r="329" spans="2:24" x14ac:dyDescent="0.25">
      <c r="B329" s="3"/>
      <c r="C329" s="87"/>
      <c r="D329" s="12">
        <v>42324</v>
      </c>
      <c r="E329" s="12">
        <v>42325</v>
      </c>
      <c r="F329" s="12">
        <v>42326</v>
      </c>
      <c r="G329" s="12">
        <v>42327</v>
      </c>
      <c r="H329" s="12">
        <v>42328</v>
      </c>
      <c r="I329" s="12">
        <v>42329</v>
      </c>
      <c r="J329" s="13">
        <v>42330</v>
      </c>
      <c r="K329" s="260"/>
      <c r="L329" s="260"/>
      <c r="M329" s="260"/>
      <c r="N329" s="260"/>
      <c r="O329" s="260"/>
      <c r="P329" s="12">
        <v>42387</v>
      </c>
      <c r="Q329" s="12">
        <v>42388</v>
      </c>
      <c r="R329" s="12">
        <v>42389</v>
      </c>
      <c r="S329" s="12">
        <v>42390</v>
      </c>
      <c r="T329" s="12">
        <v>42391</v>
      </c>
      <c r="U329" s="12">
        <v>42392</v>
      </c>
      <c r="V329" s="13">
        <v>42393</v>
      </c>
      <c r="W329" s="158"/>
      <c r="X329" s="177"/>
    </row>
    <row r="330" spans="2:24" x14ac:dyDescent="0.25">
      <c r="B330" s="3"/>
      <c r="C330" s="87"/>
      <c r="D330" s="12">
        <v>42331</v>
      </c>
      <c r="E330" s="12">
        <v>42332</v>
      </c>
      <c r="F330" s="12">
        <v>42333</v>
      </c>
      <c r="G330" s="12">
        <v>42334</v>
      </c>
      <c r="H330" s="12">
        <v>42335</v>
      </c>
      <c r="I330" s="12">
        <v>42336</v>
      </c>
      <c r="J330" s="13">
        <v>42337</v>
      </c>
      <c r="K330" s="260"/>
      <c r="L330" s="260"/>
      <c r="M330" s="260"/>
      <c r="N330" s="260"/>
      <c r="O330" s="260"/>
      <c r="P330" s="12">
        <v>42394</v>
      </c>
      <c r="Q330" s="12">
        <v>42395</v>
      </c>
      <c r="R330" s="12">
        <v>42396</v>
      </c>
      <c r="S330" s="12">
        <v>42397</v>
      </c>
      <c r="T330" s="12">
        <v>42398</v>
      </c>
      <c r="U330" s="12">
        <v>42399</v>
      </c>
      <c r="V330" s="13">
        <v>42400</v>
      </c>
      <c r="W330" s="158"/>
      <c r="X330" s="177"/>
    </row>
    <row r="331" spans="2:24" x14ac:dyDescent="0.25">
      <c r="B331" s="3"/>
      <c r="C331" s="88"/>
      <c r="D331" s="12">
        <v>42338</v>
      </c>
      <c r="E331" s="12" t="str">
        <v/>
      </c>
      <c r="F331" s="12" t="str">
        <v/>
      </c>
      <c r="G331" s="12" t="str">
        <v/>
      </c>
      <c r="H331" s="12" t="str">
        <v/>
      </c>
      <c r="I331" s="12" t="str">
        <v/>
      </c>
      <c r="J331" s="12" t="str">
        <v/>
      </c>
      <c r="K331" s="261"/>
      <c r="L331" s="261"/>
      <c r="M331" s="261"/>
      <c r="N331" s="261"/>
      <c r="O331" s="261"/>
      <c r="P331" s="12" t="str">
        <v/>
      </c>
      <c r="Q331" s="12" t="str">
        <v/>
      </c>
      <c r="R331" s="12" t="str">
        <v/>
      </c>
      <c r="S331" s="12" t="str">
        <v/>
      </c>
      <c r="T331" s="12" t="str">
        <v/>
      </c>
      <c r="U331" s="12" t="str">
        <v/>
      </c>
      <c r="V331" s="12" t="str">
        <v/>
      </c>
      <c r="W331" s="263"/>
      <c r="X331" s="182"/>
    </row>
    <row r="332" spans="2:24" x14ac:dyDescent="0.25">
      <c r="B332" s="3"/>
      <c r="C332" s="89"/>
      <c r="D332" s="90"/>
      <c r="E332" s="90"/>
      <c r="F332" s="90"/>
      <c r="G332" s="90"/>
      <c r="H332" s="90"/>
      <c r="I332" s="90"/>
      <c r="J332" s="90"/>
      <c r="K332" s="90"/>
      <c r="L332" s="90"/>
      <c r="M332" s="90"/>
      <c r="N332" s="90"/>
      <c r="O332" s="90"/>
      <c r="P332" s="90"/>
      <c r="Q332" s="90"/>
      <c r="R332" s="90"/>
      <c r="S332" s="90"/>
      <c r="T332" s="90"/>
      <c r="U332" s="90"/>
      <c r="V332" s="90"/>
      <c r="W332" s="90"/>
      <c r="X332" s="91"/>
    </row>
    <row r="333" spans="2:24" x14ac:dyDescent="0.25">
      <c r="B333" s="3"/>
      <c r="C333" s="92"/>
      <c r="D333" s="93"/>
      <c r="E333" s="93"/>
      <c r="F333" s="93"/>
      <c r="G333" s="93"/>
      <c r="H333" s="93"/>
      <c r="I333" s="93"/>
      <c r="J333" s="93"/>
      <c r="K333" s="93"/>
      <c r="L333" s="93"/>
      <c r="M333" s="93"/>
      <c r="N333" s="93"/>
      <c r="O333" s="93"/>
      <c r="P333" s="93"/>
      <c r="Q333" s="93"/>
      <c r="R333" s="93"/>
      <c r="S333" s="93"/>
      <c r="T333" s="93"/>
      <c r="U333" s="93"/>
      <c r="V333" s="93"/>
      <c r="W333" s="93"/>
      <c r="X333" s="94"/>
    </row>
    <row r="334" spans="2:24" x14ac:dyDescent="0.25">
      <c r="B334" s="3"/>
      <c r="C334" s="95"/>
      <c r="D334" s="90"/>
      <c r="E334" s="90"/>
      <c r="F334" s="90"/>
      <c r="G334" s="90"/>
      <c r="H334" s="90"/>
      <c r="I334" s="90"/>
      <c r="J334" s="90"/>
      <c r="K334" s="90"/>
      <c r="L334" s="90"/>
      <c r="M334" s="90"/>
      <c r="N334" s="90"/>
      <c r="O334" s="90"/>
      <c r="P334" s="90"/>
      <c r="Q334" s="90"/>
      <c r="R334" s="90"/>
      <c r="S334" s="90"/>
      <c r="T334" s="90"/>
      <c r="U334" s="90"/>
      <c r="V334" s="90"/>
      <c r="W334" s="90"/>
      <c r="X334" s="91"/>
    </row>
    <row r="335" spans="2:24" x14ac:dyDescent="0.25">
      <c r="B335" s="3"/>
      <c r="C335" s="92"/>
      <c r="D335" s="93"/>
      <c r="E335" s="93"/>
      <c r="F335" s="93"/>
      <c r="G335" s="93"/>
      <c r="H335" s="93"/>
      <c r="I335" s="93"/>
      <c r="J335" s="93"/>
      <c r="K335" s="93"/>
      <c r="L335" s="93"/>
      <c r="M335" s="93"/>
      <c r="N335" s="93"/>
      <c r="O335" s="93"/>
      <c r="P335" s="93"/>
      <c r="Q335" s="93"/>
      <c r="R335" s="93"/>
      <c r="S335" s="93"/>
      <c r="T335" s="93"/>
      <c r="U335" s="93"/>
      <c r="V335" s="93"/>
      <c r="W335" s="93"/>
      <c r="X335" s="94"/>
    </row>
    <row r="336" spans="2:24" x14ac:dyDescent="0.25">
      <c r="B336" s="3"/>
      <c r="C336" s="95"/>
      <c r="D336" s="90"/>
      <c r="E336" s="90"/>
      <c r="F336" s="90"/>
      <c r="G336" s="90"/>
      <c r="H336" s="90"/>
      <c r="I336" s="90"/>
      <c r="J336" s="90"/>
      <c r="K336" s="90"/>
      <c r="L336" s="90"/>
      <c r="M336" s="90"/>
      <c r="N336" s="90"/>
      <c r="O336" s="90"/>
      <c r="P336" s="90"/>
      <c r="Q336" s="90"/>
      <c r="R336" s="90"/>
      <c r="S336" s="90"/>
      <c r="T336" s="90"/>
      <c r="U336" s="90"/>
      <c r="V336" s="90"/>
      <c r="W336" s="90"/>
      <c r="X336" s="91"/>
    </row>
    <row r="337" spans="2:24" x14ac:dyDescent="0.25">
      <c r="B337" s="60"/>
      <c r="C337" s="92"/>
      <c r="D337" s="93"/>
      <c r="E337" s="93"/>
      <c r="F337" s="93"/>
      <c r="G337" s="93"/>
      <c r="H337" s="93"/>
      <c r="I337" s="93"/>
      <c r="J337" s="93"/>
      <c r="K337" s="93"/>
      <c r="L337" s="93"/>
      <c r="M337" s="93"/>
      <c r="N337" s="93"/>
      <c r="O337" s="93"/>
      <c r="P337" s="93"/>
      <c r="Q337" s="93"/>
      <c r="R337" s="93"/>
      <c r="S337" s="93"/>
      <c r="T337" s="93"/>
      <c r="U337" s="93"/>
      <c r="V337" s="93"/>
      <c r="W337" s="93"/>
      <c r="X337" s="94"/>
    </row>
  </sheetData>
  <sheetProtection password="C491" sheet="1" objects="1" scenarios="1"/>
  <mergeCells count="1205">
    <mergeCell ref="C324:C331"/>
    <mergeCell ref="D324:J324"/>
    <mergeCell ref="K324:O331"/>
    <mergeCell ref="P324:V324"/>
    <mergeCell ref="W324:W331"/>
    <mergeCell ref="U322:W322"/>
    <mergeCell ref="C323:E323"/>
    <mergeCell ref="F323:H323"/>
    <mergeCell ref="I323:K323"/>
    <mergeCell ref="L323:N323"/>
    <mergeCell ref="O323:Q323"/>
    <mergeCell ref="R323:T323"/>
    <mergeCell ref="U323:W323"/>
    <mergeCell ref="C322:E322"/>
    <mergeCell ref="F322:H322"/>
    <mergeCell ref="I322:K322"/>
    <mergeCell ref="L322:N322"/>
    <mergeCell ref="O322:Q322"/>
    <mergeCell ref="R322:T322"/>
    <mergeCell ref="U320:W320"/>
    <mergeCell ref="C321:E321"/>
    <mergeCell ref="F321:H321"/>
    <mergeCell ref="I321:K321"/>
    <mergeCell ref="L321:N321"/>
    <mergeCell ref="O321:Q321"/>
    <mergeCell ref="R321:T321"/>
    <mergeCell ref="U321:W321"/>
    <mergeCell ref="C320:E320"/>
    <mergeCell ref="F320:H320"/>
    <mergeCell ref="I320:K320"/>
    <mergeCell ref="L320:N320"/>
    <mergeCell ref="O320:Q320"/>
    <mergeCell ref="R320:T320"/>
    <mergeCell ref="U318:W318"/>
    <mergeCell ref="C319:E319"/>
    <mergeCell ref="F319:H319"/>
    <mergeCell ref="I319:K319"/>
    <mergeCell ref="L319:N319"/>
    <mergeCell ref="O319:Q319"/>
    <mergeCell ref="R319:T319"/>
    <mergeCell ref="U319:W319"/>
    <mergeCell ref="C318:E318"/>
    <mergeCell ref="F318:H318"/>
    <mergeCell ref="I318:K318"/>
    <mergeCell ref="L318:N318"/>
    <mergeCell ref="O318:Q318"/>
    <mergeCell ref="R318:T318"/>
    <mergeCell ref="L311:N311"/>
    <mergeCell ref="O311:Q311"/>
    <mergeCell ref="R311:T311"/>
    <mergeCell ref="U316:W316"/>
    <mergeCell ref="C317:E317"/>
    <mergeCell ref="F317:H317"/>
    <mergeCell ref="I317:K317"/>
    <mergeCell ref="L317:N317"/>
    <mergeCell ref="O317:Q317"/>
    <mergeCell ref="R317:T317"/>
    <mergeCell ref="U317:W317"/>
    <mergeCell ref="C316:E316"/>
    <mergeCell ref="F316:H316"/>
    <mergeCell ref="I316:K316"/>
    <mergeCell ref="L316:N316"/>
    <mergeCell ref="O316:Q316"/>
    <mergeCell ref="R316:T316"/>
    <mergeCell ref="U314:W314"/>
    <mergeCell ref="C315:E315"/>
    <mergeCell ref="F315:H315"/>
    <mergeCell ref="I315:K315"/>
    <mergeCell ref="L315:N315"/>
    <mergeCell ref="O315:Q315"/>
    <mergeCell ref="R315:T315"/>
    <mergeCell ref="U315:W315"/>
    <mergeCell ref="C314:E314"/>
    <mergeCell ref="F314:H314"/>
    <mergeCell ref="I314:K314"/>
    <mergeCell ref="L314:N314"/>
    <mergeCell ref="O314:Q314"/>
    <mergeCell ref="R314:T314"/>
    <mergeCell ref="C310:W310"/>
    <mergeCell ref="U295:W295"/>
    <mergeCell ref="D296:J296"/>
    <mergeCell ref="K296:O303"/>
    <mergeCell ref="P296:V296"/>
    <mergeCell ref="W296:W303"/>
    <mergeCell ref="C304:X305"/>
    <mergeCell ref="C295:E295"/>
    <mergeCell ref="F295:H295"/>
    <mergeCell ref="I295:K295"/>
    <mergeCell ref="L295:N295"/>
    <mergeCell ref="O295:Q295"/>
    <mergeCell ref="R295:T295"/>
    <mergeCell ref="F313:H313"/>
    <mergeCell ref="I313:K313"/>
    <mergeCell ref="L313:N313"/>
    <mergeCell ref="O313:Q313"/>
    <mergeCell ref="R313:T313"/>
    <mergeCell ref="U313:W313"/>
    <mergeCell ref="U311:W311"/>
    <mergeCell ref="X311:X331"/>
    <mergeCell ref="C312:E312"/>
    <mergeCell ref="F312:H312"/>
    <mergeCell ref="I312:K312"/>
    <mergeCell ref="L312:N312"/>
    <mergeCell ref="O312:Q312"/>
    <mergeCell ref="R312:T312"/>
    <mergeCell ref="U312:W312"/>
    <mergeCell ref="C313:E313"/>
    <mergeCell ref="C311:E311"/>
    <mergeCell ref="F311:H311"/>
    <mergeCell ref="I311:K311"/>
    <mergeCell ref="U293:W293"/>
    <mergeCell ref="C294:E294"/>
    <mergeCell ref="F294:H294"/>
    <mergeCell ref="I294:K294"/>
    <mergeCell ref="L294:N294"/>
    <mergeCell ref="O294:Q294"/>
    <mergeCell ref="R294:T294"/>
    <mergeCell ref="U294:W294"/>
    <mergeCell ref="C293:E293"/>
    <mergeCell ref="F293:H293"/>
    <mergeCell ref="I293:K293"/>
    <mergeCell ref="L293:N293"/>
    <mergeCell ref="O293:Q293"/>
    <mergeCell ref="R293:T293"/>
    <mergeCell ref="U291:W291"/>
    <mergeCell ref="C292:E292"/>
    <mergeCell ref="F292:H292"/>
    <mergeCell ref="I292:K292"/>
    <mergeCell ref="L292:N292"/>
    <mergeCell ref="O292:Q292"/>
    <mergeCell ref="R292:T292"/>
    <mergeCell ref="U292:W292"/>
    <mergeCell ref="C291:E291"/>
    <mergeCell ref="F291:H291"/>
    <mergeCell ref="I291:K291"/>
    <mergeCell ref="L291:N291"/>
    <mergeCell ref="O291:Q291"/>
    <mergeCell ref="R291:T291"/>
    <mergeCell ref="C289:E289"/>
    <mergeCell ref="F289:H289"/>
    <mergeCell ref="I289:K289"/>
    <mergeCell ref="L289:N289"/>
    <mergeCell ref="O289:Q289"/>
    <mergeCell ref="R289:T289"/>
    <mergeCell ref="U287:W287"/>
    <mergeCell ref="C288:E288"/>
    <mergeCell ref="F288:H288"/>
    <mergeCell ref="I288:K288"/>
    <mergeCell ref="L288:N288"/>
    <mergeCell ref="O288:Q288"/>
    <mergeCell ref="R288:T288"/>
    <mergeCell ref="U288:W288"/>
    <mergeCell ref="C287:E287"/>
    <mergeCell ref="F287:H287"/>
    <mergeCell ref="I287:K287"/>
    <mergeCell ref="L287:N287"/>
    <mergeCell ref="O287:Q287"/>
    <mergeCell ref="R287:T287"/>
    <mergeCell ref="U285:W285"/>
    <mergeCell ref="C286:E286"/>
    <mergeCell ref="F286:H286"/>
    <mergeCell ref="I286:K286"/>
    <mergeCell ref="L286:N286"/>
    <mergeCell ref="O286:Q286"/>
    <mergeCell ref="R286:T286"/>
    <mergeCell ref="U286:W286"/>
    <mergeCell ref="C285:E285"/>
    <mergeCell ref="F285:H285"/>
    <mergeCell ref="I285:K285"/>
    <mergeCell ref="L285:N285"/>
    <mergeCell ref="O285:Q285"/>
    <mergeCell ref="R285:T285"/>
    <mergeCell ref="R283:T283"/>
    <mergeCell ref="U283:W283"/>
    <mergeCell ref="X283:X303"/>
    <mergeCell ref="C284:E284"/>
    <mergeCell ref="F284:H284"/>
    <mergeCell ref="I284:K284"/>
    <mergeCell ref="L284:N284"/>
    <mergeCell ref="O284:Q284"/>
    <mergeCell ref="R284:T284"/>
    <mergeCell ref="U284:W284"/>
    <mergeCell ref="U289:W289"/>
    <mergeCell ref="C290:E290"/>
    <mergeCell ref="F290:H290"/>
    <mergeCell ref="I290:K290"/>
    <mergeCell ref="L290:N290"/>
    <mergeCell ref="O290:Q290"/>
    <mergeCell ref="R290:T290"/>
    <mergeCell ref="U290:W290"/>
    <mergeCell ref="C282:W282"/>
    <mergeCell ref="C283:E283"/>
    <mergeCell ref="F283:H283"/>
    <mergeCell ref="I283:K283"/>
    <mergeCell ref="L283:N283"/>
    <mergeCell ref="O283:Q283"/>
    <mergeCell ref="U267:W267"/>
    <mergeCell ref="D268:J268"/>
    <mergeCell ref="K268:O275"/>
    <mergeCell ref="P268:V268"/>
    <mergeCell ref="W268:W275"/>
    <mergeCell ref="C276:X277"/>
    <mergeCell ref="C267:E267"/>
    <mergeCell ref="F267:H267"/>
    <mergeCell ref="I267:K267"/>
    <mergeCell ref="L267:N267"/>
    <mergeCell ref="O267:Q267"/>
    <mergeCell ref="R267:T267"/>
    <mergeCell ref="U265:W265"/>
    <mergeCell ref="C266:E266"/>
    <mergeCell ref="F266:H266"/>
    <mergeCell ref="I266:K266"/>
    <mergeCell ref="L266:N266"/>
    <mergeCell ref="O266:Q266"/>
    <mergeCell ref="R266:T266"/>
    <mergeCell ref="U266:W266"/>
    <mergeCell ref="C265:E265"/>
    <mergeCell ref="F265:H265"/>
    <mergeCell ref="I265:K265"/>
    <mergeCell ref="L265:N265"/>
    <mergeCell ref="O265:Q265"/>
    <mergeCell ref="R265:T265"/>
    <mergeCell ref="U263:W263"/>
    <mergeCell ref="C264:E264"/>
    <mergeCell ref="F264:H264"/>
    <mergeCell ref="I264:K264"/>
    <mergeCell ref="L264:N264"/>
    <mergeCell ref="O264:Q264"/>
    <mergeCell ref="R264:T264"/>
    <mergeCell ref="U264:W264"/>
    <mergeCell ref="C263:E263"/>
    <mergeCell ref="F263:H263"/>
    <mergeCell ref="I263:K263"/>
    <mergeCell ref="L263:N263"/>
    <mergeCell ref="O263:Q263"/>
    <mergeCell ref="R263:T263"/>
    <mergeCell ref="C261:E261"/>
    <mergeCell ref="F261:H261"/>
    <mergeCell ref="I261:K261"/>
    <mergeCell ref="L261:N261"/>
    <mergeCell ref="O261:Q261"/>
    <mergeCell ref="R261:T261"/>
    <mergeCell ref="U259:W259"/>
    <mergeCell ref="C260:E260"/>
    <mergeCell ref="F260:H260"/>
    <mergeCell ref="I260:K260"/>
    <mergeCell ref="L260:N260"/>
    <mergeCell ref="O260:Q260"/>
    <mergeCell ref="R260:T260"/>
    <mergeCell ref="U260:W260"/>
    <mergeCell ref="C259:E259"/>
    <mergeCell ref="F259:H259"/>
    <mergeCell ref="I259:K259"/>
    <mergeCell ref="L259:N259"/>
    <mergeCell ref="O259:Q259"/>
    <mergeCell ref="R259:T259"/>
    <mergeCell ref="U257:W257"/>
    <mergeCell ref="C258:E258"/>
    <mergeCell ref="F258:H258"/>
    <mergeCell ref="I258:K258"/>
    <mergeCell ref="L258:N258"/>
    <mergeCell ref="O258:Q258"/>
    <mergeCell ref="R258:T258"/>
    <mergeCell ref="U258:W258"/>
    <mergeCell ref="C257:E257"/>
    <mergeCell ref="F257:H257"/>
    <mergeCell ref="I257:K257"/>
    <mergeCell ref="L257:N257"/>
    <mergeCell ref="O257:Q257"/>
    <mergeCell ref="R257:T257"/>
    <mergeCell ref="R255:T255"/>
    <mergeCell ref="U255:W255"/>
    <mergeCell ref="X255:X275"/>
    <mergeCell ref="C256:E256"/>
    <mergeCell ref="F256:H256"/>
    <mergeCell ref="I256:K256"/>
    <mergeCell ref="L256:N256"/>
    <mergeCell ref="O256:Q256"/>
    <mergeCell ref="R256:T256"/>
    <mergeCell ref="U256:W256"/>
    <mergeCell ref="U261:W261"/>
    <mergeCell ref="C262:E262"/>
    <mergeCell ref="F262:H262"/>
    <mergeCell ref="I262:K262"/>
    <mergeCell ref="L262:N262"/>
    <mergeCell ref="O262:Q262"/>
    <mergeCell ref="R262:T262"/>
    <mergeCell ref="U262:W262"/>
    <mergeCell ref="C250:X251"/>
    <mergeCell ref="C254:W254"/>
    <mergeCell ref="C255:E255"/>
    <mergeCell ref="F255:H255"/>
    <mergeCell ref="I255:K255"/>
    <mergeCell ref="L255:N255"/>
    <mergeCell ref="O255:Q255"/>
    <mergeCell ref="U239:W239"/>
    <mergeCell ref="D240:J240"/>
    <mergeCell ref="K240:O247"/>
    <mergeCell ref="P240:V240"/>
    <mergeCell ref="W240:W247"/>
    <mergeCell ref="C248:X249"/>
    <mergeCell ref="C239:E239"/>
    <mergeCell ref="F239:H239"/>
    <mergeCell ref="I239:K239"/>
    <mergeCell ref="L239:N239"/>
    <mergeCell ref="O239:Q239"/>
    <mergeCell ref="R239:T239"/>
    <mergeCell ref="U237:W237"/>
    <mergeCell ref="C238:E238"/>
    <mergeCell ref="F238:H238"/>
    <mergeCell ref="I238:K238"/>
    <mergeCell ref="L238:N238"/>
    <mergeCell ref="O238:Q238"/>
    <mergeCell ref="R238:T238"/>
    <mergeCell ref="U238:W238"/>
    <mergeCell ref="C237:E237"/>
    <mergeCell ref="F237:H237"/>
    <mergeCell ref="I237:K237"/>
    <mergeCell ref="L237:N237"/>
    <mergeCell ref="O237:Q237"/>
    <mergeCell ref="R237:T237"/>
    <mergeCell ref="U235:W235"/>
    <mergeCell ref="C236:E236"/>
    <mergeCell ref="F236:H236"/>
    <mergeCell ref="I236:K236"/>
    <mergeCell ref="L236:N236"/>
    <mergeCell ref="O236:Q236"/>
    <mergeCell ref="R236:T236"/>
    <mergeCell ref="U236:W236"/>
    <mergeCell ref="C235:E235"/>
    <mergeCell ref="F235:H235"/>
    <mergeCell ref="I235:K235"/>
    <mergeCell ref="L235:N235"/>
    <mergeCell ref="O235:Q235"/>
    <mergeCell ref="R235:T235"/>
    <mergeCell ref="C233:E233"/>
    <mergeCell ref="F233:H233"/>
    <mergeCell ref="I233:K233"/>
    <mergeCell ref="L233:N233"/>
    <mergeCell ref="O233:Q233"/>
    <mergeCell ref="R233:T233"/>
    <mergeCell ref="U231:W231"/>
    <mergeCell ref="C232:E232"/>
    <mergeCell ref="F232:H232"/>
    <mergeCell ref="I232:K232"/>
    <mergeCell ref="L232:N232"/>
    <mergeCell ref="O232:Q232"/>
    <mergeCell ref="R232:T232"/>
    <mergeCell ref="U232:W232"/>
    <mergeCell ref="C231:E231"/>
    <mergeCell ref="F231:H231"/>
    <mergeCell ref="I231:K231"/>
    <mergeCell ref="L231:N231"/>
    <mergeCell ref="O231:Q231"/>
    <mergeCell ref="R231:T231"/>
    <mergeCell ref="U229:W229"/>
    <mergeCell ref="C230:E230"/>
    <mergeCell ref="F230:H230"/>
    <mergeCell ref="I230:K230"/>
    <mergeCell ref="L230:N230"/>
    <mergeCell ref="O230:Q230"/>
    <mergeCell ref="R230:T230"/>
    <mergeCell ref="U230:W230"/>
    <mergeCell ref="C229:E229"/>
    <mergeCell ref="F229:H229"/>
    <mergeCell ref="I229:K229"/>
    <mergeCell ref="L229:N229"/>
    <mergeCell ref="O229:Q229"/>
    <mergeCell ref="R229:T229"/>
    <mergeCell ref="R227:T227"/>
    <mergeCell ref="U227:W227"/>
    <mergeCell ref="X227:X247"/>
    <mergeCell ref="C228:E228"/>
    <mergeCell ref="F228:H228"/>
    <mergeCell ref="I228:K228"/>
    <mergeCell ref="L228:N228"/>
    <mergeCell ref="O228:Q228"/>
    <mergeCell ref="R228:T228"/>
    <mergeCell ref="U228:W228"/>
    <mergeCell ref="U233:W233"/>
    <mergeCell ref="C234:E234"/>
    <mergeCell ref="F234:H234"/>
    <mergeCell ref="I234:K234"/>
    <mergeCell ref="L234:N234"/>
    <mergeCell ref="O234:Q234"/>
    <mergeCell ref="R234:T234"/>
    <mergeCell ref="U234:W234"/>
    <mergeCell ref="C222:X223"/>
    <mergeCell ref="C226:W226"/>
    <mergeCell ref="C227:E227"/>
    <mergeCell ref="F227:H227"/>
    <mergeCell ref="I227:K227"/>
    <mergeCell ref="L227:N227"/>
    <mergeCell ref="O227:Q227"/>
    <mergeCell ref="U211:W211"/>
    <mergeCell ref="D212:J212"/>
    <mergeCell ref="K212:O219"/>
    <mergeCell ref="P212:V212"/>
    <mergeCell ref="W212:W219"/>
    <mergeCell ref="C220:X221"/>
    <mergeCell ref="C211:E211"/>
    <mergeCell ref="F211:H211"/>
    <mergeCell ref="I211:K211"/>
    <mergeCell ref="L211:N211"/>
    <mergeCell ref="O211:Q211"/>
    <mergeCell ref="R211:T211"/>
    <mergeCell ref="U209:W209"/>
    <mergeCell ref="C210:E210"/>
    <mergeCell ref="F210:H210"/>
    <mergeCell ref="I210:K210"/>
    <mergeCell ref="L210:N210"/>
    <mergeCell ref="O210:Q210"/>
    <mergeCell ref="R210:T210"/>
    <mergeCell ref="U210:W210"/>
    <mergeCell ref="C209:E209"/>
    <mergeCell ref="F209:H209"/>
    <mergeCell ref="I209:K209"/>
    <mergeCell ref="L209:N209"/>
    <mergeCell ref="O209:Q209"/>
    <mergeCell ref="R209:T209"/>
    <mergeCell ref="U207:W207"/>
    <mergeCell ref="C208:E208"/>
    <mergeCell ref="F208:H208"/>
    <mergeCell ref="I208:K208"/>
    <mergeCell ref="L208:N208"/>
    <mergeCell ref="O208:Q208"/>
    <mergeCell ref="R208:T208"/>
    <mergeCell ref="U208:W208"/>
    <mergeCell ref="C207:E207"/>
    <mergeCell ref="F207:H207"/>
    <mergeCell ref="I207:K207"/>
    <mergeCell ref="L207:N207"/>
    <mergeCell ref="O207:Q207"/>
    <mergeCell ref="R207:T207"/>
    <mergeCell ref="C205:E205"/>
    <mergeCell ref="F205:H205"/>
    <mergeCell ref="I205:K205"/>
    <mergeCell ref="L205:N205"/>
    <mergeCell ref="O205:Q205"/>
    <mergeCell ref="R205:T205"/>
    <mergeCell ref="U203:W203"/>
    <mergeCell ref="C204:E204"/>
    <mergeCell ref="F204:H204"/>
    <mergeCell ref="I204:K204"/>
    <mergeCell ref="L204:N204"/>
    <mergeCell ref="O204:Q204"/>
    <mergeCell ref="R204:T204"/>
    <mergeCell ref="U204:W204"/>
    <mergeCell ref="C203:E203"/>
    <mergeCell ref="F203:H203"/>
    <mergeCell ref="I203:K203"/>
    <mergeCell ref="L203:N203"/>
    <mergeCell ref="O203:Q203"/>
    <mergeCell ref="R203:T203"/>
    <mergeCell ref="U201:W201"/>
    <mergeCell ref="C202:E202"/>
    <mergeCell ref="F202:H202"/>
    <mergeCell ref="I202:K202"/>
    <mergeCell ref="L202:N202"/>
    <mergeCell ref="O202:Q202"/>
    <mergeCell ref="R202:T202"/>
    <mergeCell ref="U202:W202"/>
    <mergeCell ref="C201:E201"/>
    <mergeCell ref="F201:H201"/>
    <mergeCell ref="I201:K201"/>
    <mergeCell ref="L201:N201"/>
    <mergeCell ref="O201:Q201"/>
    <mergeCell ref="R201:T201"/>
    <mergeCell ref="R199:T199"/>
    <mergeCell ref="U199:W199"/>
    <mergeCell ref="X199:X219"/>
    <mergeCell ref="C200:E200"/>
    <mergeCell ref="F200:H200"/>
    <mergeCell ref="I200:K200"/>
    <mergeCell ref="L200:N200"/>
    <mergeCell ref="O200:Q200"/>
    <mergeCell ref="R200:T200"/>
    <mergeCell ref="U200:W200"/>
    <mergeCell ref="U205:W205"/>
    <mergeCell ref="C206:E206"/>
    <mergeCell ref="F206:H206"/>
    <mergeCell ref="I206:K206"/>
    <mergeCell ref="L206:N206"/>
    <mergeCell ref="O206:Q206"/>
    <mergeCell ref="R206:T206"/>
    <mergeCell ref="U206:W206"/>
    <mergeCell ref="C194:X195"/>
    <mergeCell ref="C198:W198"/>
    <mergeCell ref="C199:E199"/>
    <mergeCell ref="F199:H199"/>
    <mergeCell ref="I199:K199"/>
    <mergeCell ref="L199:N199"/>
    <mergeCell ref="O199:Q199"/>
    <mergeCell ref="U183:W183"/>
    <mergeCell ref="D184:J184"/>
    <mergeCell ref="K184:O191"/>
    <mergeCell ref="P184:V184"/>
    <mergeCell ref="W184:W191"/>
    <mergeCell ref="C192:X193"/>
    <mergeCell ref="C183:E183"/>
    <mergeCell ref="F183:H183"/>
    <mergeCell ref="I183:K183"/>
    <mergeCell ref="L183:N183"/>
    <mergeCell ref="O183:Q183"/>
    <mergeCell ref="R183:T183"/>
    <mergeCell ref="U181:W181"/>
    <mergeCell ref="C182:E182"/>
    <mergeCell ref="F182:H182"/>
    <mergeCell ref="I182:K182"/>
    <mergeCell ref="L182:N182"/>
    <mergeCell ref="O182:Q182"/>
    <mergeCell ref="R182:T182"/>
    <mergeCell ref="U182:W182"/>
    <mergeCell ref="C181:E181"/>
    <mergeCell ref="F181:H181"/>
    <mergeCell ref="I181:K181"/>
    <mergeCell ref="L181:N181"/>
    <mergeCell ref="O181:Q181"/>
    <mergeCell ref="R181:T181"/>
    <mergeCell ref="U179:W179"/>
    <mergeCell ref="C180:E180"/>
    <mergeCell ref="F180:H180"/>
    <mergeCell ref="I180:K180"/>
    <mergeCell ref="L180:N180"/>
    <mergeCell ref="O180:Q180"/>
    <mergeCell ref="R180:T180"/>
    <mergeCell ref="U180:W180"/>
    <mergeCell ref="C179:E179"/>
    <mergeCell ref="F179:H179"/>
    <mergeCell ref="I179:K179"/>
    <mergeCell ref="L179:N179"/>
    <mergeCell ref="O179:Q179"/>
    <mergeCell ref="R179:T179"/>
    <mergeCell ref="C177:E177"/>
    <mergeCell ref="F177:H177"/>
    <mergeCell ref="I177:K177"/>
    <mergeCell ref="L177:N177"/>
    <mergeCell ref="O177:Q177"/>
    <mergeCell ref="R177:T177"/>
    <mergeCell ref="U175:W175"/>
    <mergeCell ref="C176:E176"/>
    <mergeCell ref="F176:H176"/>
    <mergeCell ref="I176:K176"/>
    <mergeCell ref="L176:N176"/>
    <mergeCell ref="O176:Q176"/>
    <mergeCell ref="R176:T176"/>
    <mergeCell ref="U176:W176"/>
    <mergeCell ref="C175:E175"/>
    <mergeCell ref="F175:H175"/>
    <mergeCell ref="I175:K175"/>
    <mergeCell ref="L175:N175"/>
    <mergeCell ref="O175:Q175"/>
    <mergeCell ref="R175:T175"/>
    <mergeCell ref="U173:W173"/>
    <mergeCell ref="C174:E174"/>
    <mergeCell ref="F174:H174"/>
    <mergeCell ref="I174:K174"/>
    <mergeCell ref="L174:N174"/>
    <mergeCell ref="O174:Q174"/>
    <mergeCell ref="R174:T174"/>
    <mergeCell ref="U174:W174"/>
    <mergeCell ref="C173:E173"/>
    <mergeCell ref="F173:H173"/>
    <mergeCell ref="I173:K173"/>
    <mergeCell ref="L173:N173"/>
    <mergeCell ref="O173:Q173"/>
    <mergeCell ref="R173:T173"/>
    <mergeCell ref="R171:T171"/>
    <mergeCell ref="U171:W171"/>
    <mergeCell ref="X171:X191"/>
    <mergeCell ref="C172:E172"/>
    <mergeCell ref="F172:H172"/>
    <mergeCell ref="I172:K172"/>
    <mergeCell ref="L172:N172"/>
    <mergeCell ref="O172:Q172"/>
    <mergeCell ref="R172:T172"/>
    <mergeCell ref="U172:W172"/>
    <mergeCell ref="U177:W177"/>
    <mergeCell ref="C178:E178"/>
    <mergeCell ref="F178:H178"/>
    <mergeCell ref="I178:K178"/>
    <mergeCell ref="L178:N178"/>
    <mergeCell ref="O178:Q178"/>
    <mergeCell ref="R178:T178"/>
    <mergeCell ref="U178:W178"/>
    <mergeCell ref="C170:W170"/>
    <mergeCell ref="C171:E171"/>
    <mergeCell ref="F171:H171"/>
    <mergeCell ref="I171:K171"/>
    <mergeCell ref="L171:N171"/>
    <mergeCell ref="O171:Q171"/>
    <mergeCell ref="U155:W155"/>
    <mergeCell ref="D156:J156"/>
    <mergeCell ref="K156:O163"/>
    <mergeCell ref="P156:V156"/>
    <mergeCell ref="W156:W163"/>
    <mergeCell ref="C164:X165"/>
    <mergeCell ref="C155:E155"/>
    <mergeCell ref="F155:H155"/>
    <mergeCell ref="I155:K155"/>
    <mergeCell ref="L155:N155"/>
    <mergeCell ref="O155:Q155"/>
    <mergeCell ref="R155:T155"/>
    <mergeCell ref="X143:X163"/>
    <mergeCell ref="C144:E144"/>
    <mergeCell ref="F144:H144"/>
    <mergeCell ref="I144:K144"/>
    <mergeCell ref="L144:N144"/>
    <mergeCell ref="O144:Q144"/>
    <mergeCell ref="R144:T144"/>
    <mergeCell ref="U144:W144"/>
    <mergeCell ref="U149:W149"/>
    <mergeCell ref="C150:E150"/>
    <mergeCell ref="F150:H150"/>
    <mergeCell ref="I150:K150"/>
    <mergeCell ref="L150:N150"/>
    <mergeCell ref="O150:Q150"/>
    <mergeCell ref="U153:W153"/>
    <mergeCell ref="C154:E154"/>
    <mergeCell ref="F154:H154"/>
    <mergeCell ref="I154:K154"/>
    <mergeCell ref="L154:N154"/>
    <mergeCell ref="O154:Q154"/>
    <mergeCell ref="R154:T154"/>
    <mergeCell ref="U154:W154"/>
    <mergeCell ref="C153:E153"/>
    <mergeCell ref="F153:H153"/>
    <mergeCell ref="I153:K153"/>
    <mergeCell ref="L153:N153"/>
    <mergeCell ref="O153:Q153"/>
    <mergeCell ref="R153:T153"/>
    <mergeCell ref="U151:W151"/>
    <mergeCell ref="C152:E152"/>
    <mergeCell ref="F152:H152"/>
    <mergeCell ref="I152:K152"/>
    <mergeCell ref="L152:N152"/>
    <mergeCell ref="O152:Q152"/>
    <mergeCell ref="R152:T152"/>
    <mergeCell ref="U152:W152"/>
    <mergeCell ref="C151:E151"/>
    <mergeCell ref="F151:H151"/>
    <mergeCell ref="I151:K151"/>
    <mergeCell ref="L151:N151"/>
    <mergeCell ref="O151:Q151"/>
    <mergeCell ref="R151:T151"/>
    <mergeCell ref="R150:T150"/>
    <mergeCell ref="U150:W150"/>
    <mergeCell ref="C149:E149"/>
    <mergeCell ref="F149:H149"/>
    <mergeCell ref="I149:K149"/>
    <mergeCell ref="L149:N149"/>
    <mergeCell ref="O149:Q149"/>
    <mergeCell ref="R149:T149"/>
    <mergeCell ref="U147:W147"/>
    <mergeCell ref="C148:E148"/>
    <mergeCell ref="F148:H148"/>
    <mergeCell ref="I148:K148"/>
    <mergeCell ref="L148:N148"/>
    <mergeCell ref="O148:Q148"/>
    <mergeCell ref="R148:T148"/>
    <mergeCell ref="U148:W148"/>
    <mergeCell ref="C147:E147"/>
    <mergeCell ref="F147:H147"/>
    <mergeCell ref="I147:K147"/>
    <mergeCell ref="L147:N147"/>
    <mergeCell ref="O147:Q147"/>
    <mergeCell ref="R147:T147"/>
    <mergeCell ref="R126:T126"/>
    <mergeCell ref="U126:W126"/>
    <mergeCell ref="C127:E127"/>
    <mergeCell ref="F127:H127"/>
    <mergeCell ref="I127:K127"/>
    <mergeCell ref="U145:W145"/>
    <mergeCell ref="C146:E146"/>
    <mergeCell ref="F146:H146"/>
    <mergeCell ref="I146:K146"/>
    <mergeCell ref="L146:N146"/>
    <mergeCell ref="O146:Q146"/>
    <mergeCell ref="R146:T146"/>
    <mergeCell ref="U146:W146"/>
    <mergeCell ref="C145:E145"/>
    <mergeCell ref="F145:H145"/>
    <mergeCell ref="I145:K145"/>
    <mergeCell ref="L145:N145"/>
    <mergeCell ref="O145:Q145"/>
    <mergeCell ref="R145:T145"/>
    <mergeCell ref="R143:T143"/>
    <mergeCell ref="U143:W143"/>
    <mergeCell ref="L127:N127"/>
    <mergeCell ref="O127:Q127"/>
    <mergeCell ref="R127:T127"/>
    <mergeCell ref="U127:W127"/>
    <mergeCell ref="R122:T122"/>
    <mergeCell ref="U122:W122"/>
    <mergeCell ref="C121:E121"/>
    <mergeCell ref="F121:H121"/>
    <mergeCell ref="I121:K121"/>
    <mergeCell ref="L121:N121"/>
    <mergeCell ref="O121:Q121"/>
    <mergeCell ref="R121:T121"/>
    <mergeCell ref="C138:X139"/>
    <mergeCell ref="C142:W142"/>
    <mergeCell ref="C143:E143"/>
    <mergeCell ref="F143:H143"/>
    <mergeCell ref="I143:K143"/>
    <mergeCell ref="L143:N143"/>
    <mergeCell ref="O143:Q143"/>
    <mergeCell ref="U125:W125"/>
    <mergeCell ref="D128:J128"/>
    <mergeCell ref="K128:O135"/>
    <mergeCell ref="P128:V128"/>
    <mergeCell ref="W128:W135"/>
    <mergeCell ref="C136:X137"/>
    <mergeCell ref="C125:E125"/>
    <mergeCell ref="F125:H125"/>
    <mergeCell ref="I125:K125"/>
    <mergeCell ref="L125:N125"/>
    <mergeCell ref="O125:Q125"/>
    <mergeCell ref="R125:T125"/>
    <mergeCell ref="C126:E126"/>
    <mergeCell ref="F126:H126"/>
    <mergeCell ref="I126:K126"/>
    <mergeCell ref="L126:N126"/>
    <mergeCell ref="O126:Q126"/>
    <mergeCell ref="F118:H118"/>
    <mergeCell ref="I118:K118"/>
    <mergeCell ref="L118:N118"/>
    <mergeCell ref="O118:Q118"/>
    <mergeCell ref="R118:T118"/>
    <mergeCell ref="U118:W118"/>
    <mergeCell ref="C117:E117"/>
    <mergeCell ref="F117:H117"/>
    <mergeCell ref="I117:K117"/>
    <mergeCell ref="L117:N117"/>
    <mergeCell ref="O117:Q117"/>
    <mergeCell ref="R117:T117"/>
    <mergeCell ref="U123:W123"/>
    <mergeCell ref="C124:E124"/>
    <mergeCell ref="F124:H124"/>
    <mergeCell ref="I124:K124"/>
    <mergeCell ref="L124:N124"/>
    <mergeCell ref="O124:Q124"/>
    <mergeCell ref="R124:T124"/>
    <mergeCell ref="U124:W124"/>
    <mergeCell ref="C123:E123"/>
    <mergeCell ref="F123:H123"/>
    <mergeCell ref="I123:K123"/>
    <mergeCell ref="L123:N123"/>
    <mergeCell ref="O123:Q123"/>
    <mergeCell ref="R123:T123"/>
    <mergeCell ref="U121:W121"/>
    <mergeCell ref="C122:E122"/>
    <mergeCell ref="F122:H122"/>
    <mergeCell ref="I122:K122"/>
    <mergeCell ref="L122:N122"/>
    <mergeCell ref="O122:Q122"/>
    <mergeCell ref="R115:T115"/>
    <mergeCell ref="U115:W115"/>
    <mergeCell ref="X115:X135"/>
    <mergeCell ref="C116:E116"/>
    <mergeCell ref="F116:H116"/>
    <mergeCell ref="I116:K116"/>
    <mergeCell ref="L116:N116"/>
    <mergeCell ref="O116:Q116"/>
    <mergeCell ref="R116:T116"/>
    <mergeCell ref="U116:W116"/>
    <mergeCell ref="C114:W114"/>
    <mergeCell ref="C115:E115"/>
    <mergeCell ref="F115:H115"/>
    <mergeCell ref="I115:K115"/>
    <mergeCell ref="L115:N115"/>
    <mergeCell ref="O115:Q115"/>
    <mergeCell ref="U119:W119"/>
    <mergeCell ref="C120:E120"/>
    <mergeCell ref="F120:H120"/>
    <mergeCell ref="I120:K120"/>
    <mergeCell ref="L120:N120"/>
    <mergeCell ref="O120:Q120"/>
    <mergeCell ref="R120:T120"/>
    <mergeCell ref="U120:W120"/>
    <mergeCell ref="C119:E119"/>
    <mergeCell ref="F119:H119"/>
    <mergeCell ref="I119:K119"/>
    <mergeCell ref="L119:N119"/>
    <mergeCell ref="O119:Q119"/>
    <mergeCell ref="R119:T119"/>
    <mergeCell ref="U117:W117"/>
    <mergeCell ref="C118:E118"/>
    <mergeCell ref="D100:J100"/>
    <mergeCell ref="K100:O107"/>
    <mergeCell ref="P100:V100"/>
    <mergeCell ref="W100:W107"/>
    <mergeCell ref="U98:W98"/>
    <mergeCell ref="C99:E99"/>
    <mergeCell ref="F99:H99"/>
    <mergeCell ref="I99:K99"/>
    <mergeCell ref="L99:N99"/>
    <mergeCell ref="O99:Q99"/>
    <mergeCell ref="R99:T99"/>
    <mergeCell ref="U99:W99"/>
    <mergeCell ref="C98:E98"/>
    <mergeCell ref="F98:H98"/>
    <mergeCell ref="I98:K98"/>
    <mergeCell ref="L98:N98"/>
    <mergeCell ref="O98:Q98"/>
    <mergeCell ref="R98:T98"/>
    <mergeCell ref="U96:W96"/>
    <mergeCell ref="C97:E97"/>
    <mergeCell ref="F97:H97"/>
    <mergeCell ref="I97:K97"/>
    <mergeCell ref="L97:N97"/>
    <mergeCell ref="O97:Q97"/>
    <mergeCell ref="R97:T97"/>
    <mergeCell ref="U97:W97"/>
    <mergeCell ref="C96:E96"/>
    <mergeCell ref="F96:H96"/>
    <mergeCell ref="I96:K96"/>
    <mergeCell ref="L96:N96"/>
    <mergeCell ref="O96:Q96"/>
    <mergeCell ref="R96:T96"/>
    <mergeCell ref="U94:W94"/>
    <mergeCell ref="C95:E95"/>
    <mergeCell ref="F95:H95"/>
    <mergeCell ref="I95:K95"/>
    <mergeCell ref="L95:N95"/>
    <mergeCell ref="O95:Q95"/>
    <mergeCell ref="R95:T95"/>
    <mergeCell ref="U95:W95"/>
    <mergeCell ref="C94:E94"/>
    <mergeCell ref="F94:H94"/>
    <mergeCell ref="I94:K94"/>
    <mergeCell ref="L94:N94"/>
    <mergeCell ref="O94:Q94"/>
    <mergeCell ref="R94:T94"/>
    <mergeCell ref="F92:H92"/>
    <mergeCell ref="I92:K92"/>
    <mergeCell ref="L92:N92"/>
    <mergeCell ref="O92:Q92"/>
    <mergeCell ref="R92:T92"/>
    <mergeCell ref="U90:W90"/>
    <mergeCell ref="C91:E91"/>
    <mergeCell ref="F91:H91"/>
    <mergeCell ref="I91:K91"/>
    <mergeCell ref="L91:N91"/>
    <mergeCell ref="O91:Q91"/>
    <mergeCell ref="R91:T91"/>
    <mergeCell ref="U91:W91"/>
    <mergeCell ref="C90:E90"/>
    <mergeCell ref="F90:H90"/>
    <mergeCell ref="I90:K90"/>
    <mergeCell ref="L90:N90"/>
    <mergeCell ref="O90:Q90"/>
    <mergeCell ref="R90:T90"/>
    <mergeCell ref="F89:H89"/>
    <mergeCell ref="I89:K89"/>
    <mergeCell ref="L89:N89"/>
    <mergeCell ref="O89:Q89"/>
    <mergeCell ref="R89:T89"/>
    <mergeCell ref="U89:W89"/>
    <mergeCell ref="U87:W87"/>
    <mergeCell ref="X87:X107"/>
    <mergeCell ref="C88:E88"/>
    <mergeCell ref="F88:H88"/>
    <mergeCell ref="I88:K88"/>
    <mergeCell ref="L88:N88"/>
    <mergeCell ref="O88:Q88"/>
    <mergeCell ref="R88:T88"/>
    <mergeCell ref="U88:W88"/>
    <mergeCell ref="C89:E89"/>
    <mergeCell ref="C86:W86"/>
    <mergeCell ref="C87:E87"/>
    <mergeCell ref="F87:H87"/>
    <mergeCell ref="I87:K87"/>
    <mergeCell ref="L87:N87"/>
    <mergeCell ref="O87:Q87"/>
    <mergeCell ref="R87:T87"/>
    <mergeCell ref="U92:W92"/>
    <mergeCell ref="C93:E93"/>
    <mergeCell ref="F93:H93"/>
    <mergeCell ref="I93:K93"/>
    <mergeCell ref="L93:N93"/>
    <mergeCell ref="O93:Q93"/>
    <mergeCell ref="R93:T93"/>
    <mergeCell ref="U93:W93"/>
    <mergeCell ref="C92:E92"/>
    <mergeCell ref="U67:W67"/>
    <mergeCell ref="C66:E66"/>
    <mergeCell ref="F66:H66"/>
    <mergeCell ref="I66:K66"/>
    <mergeCell ref="L66:N66"/>
    <mergeCell ref="O66:Q66"/>
    <mergeCell ref="R66:T66"/>
    <mergeCell ref="D72:J72"/>
    <mergeCell ref="K72:O79"/>
    <mergeCell ref="P72:V72"/>
    <mergeCell ref="W72:W79"/>
    <mergeCell ref="U70:W70"/>
    <mergeCell ref="C71:E71"/>
    <mergeCell ref="F71:H71"/>
    <mergeCell ref="I71:K71"/>
    <mergeCell ref="L71:N71"/>
    <mergeCell ref="O71:Q71"/>
    <mergeCell ref="R71:T71"/>
    <mergeCell ref="U71:W71"/>
    <mergeCell ref="C70:E70"/>
    <mergeCell ref="F70:H70"/>
    <mergeCell ref="I70:K70"/>
    <mergeCell ref="L70:N70"/>
    <mergeCell ref="O70:Q70"/>
    <mergeCell ref="R70:T70"/>
    <mergeCell ref="O64:Q64"/>
    <mergeCell ref="R64:T64"/>
    <mergeCell ref="R62:T62"/>
    <mergeCell ref="U62:W62"/>
    <mergeCell ref="C63:E63"/>
    <mergeCell ref="F63:H63"/>
    <mergeCell ref="I63:K63"/>
    <mergeCell ref="L63:N63"/>
    <mergeCell ref="O63:Q63"/>
    <mergeCell ref="R63:T63"/>
    <mergeCell ref="U63:W63"/>
    <mergeCell ref="U68:W68"/>
    <mergeCell ref="C69:E69"/>
    <mergeCell ref="F69:H69"/>
    <mergeCell ref="I69:K69"/>
    <mergeCell ref="L69:N69"/>
    <mergeCell ref="O69:Q69"/>
    <mergeCell ref="R69:T69"/>
    <mergeCell ref="U69:W69"/>
    <mergeCell ref="C68:E68"/>
    <mergeCell ref="F68:H68"/>
    <mergeCell ref="I68:K68"/>
    <mergeCell ref="L68:N68"/>
    <mergeCell ref="O68:Q68"/>
    <mergeCell ref="R68:T68"/>
    <mergeCell ref="U66:W66"/>
    <mergeCell ref="C67:E67"/>
    <mergeCell ref="F67:H67"/>
    <mergeCell ref="I67:K67"/>
    <mergeCell ref="L67:N67"/>
    <mergeCell ref="O67:Q67"/>
    <mergeCell ref="R67:T67"/>
    <mergeCell ref="I61:K61"/>
    <mergeCell ref="L61:N61"/>
    <mergeCell ref="O61:Q61"/>
    <mergeCell ref="R61:T61"/>
    <mergeCell ref="U61:W61"/>
    <mergeCell ref="C62:E62"/>
    <mergeCell ref="F62:H62"/>
    <mergeCell ref="I62:K62"/>
    <mergeCell ref="L62:N62"/>
    <mergeCell ref="O62:Q62"/>
    <mergeCell ref="X59:X79"/>
    <mergeCell ref="C60:E60"/>
    <mergeCell ref="F60:H60"/>
    <mergeCell ref="I60:K60"/>
    <mergeCell ref="L60:N60"/>
    <mergeCell ref="O60:Q60"/>
    <mergeCell ref="R60:T60"/>
    <mergeCell ref="U60:W60"/>
    <mergeCell ref="C61:E61"/>
    <mergeCell ref="F61:H61"/>
    <mergeCell ref="U64:W64"/>
    <mergeCell ref="C65:E65"/>
    <mergeCell ref="F65:H65"/>
    <mergeCell ref="I65:K65"/>
    <mergeCell ref="L65:N65"/>
    <mergeCell ref="O65:Q65"/>
    <mergeCell ref="R65:T65"/>
    <mergeCell ref="U65:W65"/>
    <mergeCell ref="C64:E64"/>
    <mergeCell ref="F64:H64"/>
    <mergeCell ref="I64:K64"/>
    <mergeCell ref="L64:N64"/>
    <mergeCell ref="C58:W58"/>
    <mergeCell ref="C59:E59"/>
    <mergeCell ref="F59:H59"/>
    <mergeCell ref="I59:K59"/>
    <mergeCell ref="L59:N59"/>
    <mergeCell ref="O59:Q59"/>
    <mergeCell ref="R59:T59"/>
    <mergeCell ref="U59:W59"/>
    <mergeCell ref="U43:W43"/>
    <mergeCell ref="D44:J44"/>
    <mergeCell ref="K44:O51"/>
    <mergeCell ref="P44:V44"/>
    <mergeCell ref="W44:W51"/>
    <mergeCell ref="C43:E43"/>
    <mergeCell ref="F43:H43"/>
    <mergeCell ref="I43:K43"/>
    <mergeCell ref="L43:N43"/>
    <mergeCell ref="O43:Q43"/>
    <mergeCell ref="R43:T43"/>
    <mergeCell ref="C56:X57"/>
    <mergeCell ref="U41:W41"/>
    <mergeCell ref="C42:E42"/>
    <mergeCell ref="F42:H42"/>
    <mergeCell ref="I42:K42"/>
    <mergeCell ref="L42:N42"/>
    <mergeCell ref="O42:Q42"/>
    <mergeCell ref="R42:T42"/>
    <mergeCell ref="U42:W42"/>
    <mergeCell ref="C41:E41"/>
    <mergeCell ref="F41:H41"/>
    <mergeCell ref="I41:K41"/>
    <mergeCell ref="L41:N41"/>
    <mergeCell ref="O41:Q41"/>
    <mergeCell ref="R41:T41"/>
    <mergeCell ref="U39:W39"/>
    <mergeCell ref="C40:E40"/>
    <mergeCell ref="F40:H40"/>
    <mergeCell ref="I40:K40"/>
    <mergeCell ref="L40:N40"/>
    <mergeCell ref="O40:Q40"/>
    <mergeCell ref="R40:T40"/>
    <mergeCell ref="U40:W40"/>
    <mergeCell ref="C39:E39"/>
    <mergeCell ref="F39:H39"/>
    <mergeCell ref="I39:K39"/>
    <mergeCell ref="L39:N39"/>
    <mergeCell ref="O39:Q39"/>
    <mergeCell ref="R39:T39"/>
    <mergeCell ref="O38:Q38"/>
    <mergeCell ref="R38:T38"/>
    <mergeCell ref="U38:W38"/>
    <mergeCell ref="C37:E37"/>
    <mergeCell ref="F37:H37"/>
    <mergeCell ref="I37:K37"/>
    <mergeCell ref="L37:N37"/>
    <mergeCell ref="O37:Q37"/>
    <mergeCell ref="R37:T37"/>
    <mergeCell ref="U35:W35"/>
    <mergeCell ref="C36:E36"/>
    <mergeCell ref="F36:H36"/>
    <mergeCell ref="I36:K36"/>
    <mergeCell ref="L36:N36"/>
    <mergeCell ref="O36:Q36"/>
    <mergeCell ref="R36:T36"/>
    <mergeCell ref="U36:W36"/>
    <mergeCell ref="C35:E35"/>
    <mergeCell ref="F35:H35"/>
    <mergeCell ref="I35:K35"/>
    <mergeCell ref="L35:N35"/>
    <mergeCell ref="O35:Q35"/>
    <mergeCell ref="R35:T35"/>
    <mergeCell ref="R14:T14"/>
    <mergeCell ref="C26:X27"/>
    <mergeCell ref="C28:X29"/>
    <mergeCell ref="U33:W33"/>
    <mergeCell ref="C34:E34"/>
    <mergeCell ref="F34:H34"/>
    <mergeCell ref="I34:K34"/>
    <mergeCell ref="L34:N34"/>
    <mergeCell ref="O34:Q34"/>
    <mergeCell ref="R34:T34"/>
    <mergeCell ref="U34:W34"/>
    <mergeCell ref="C33:E33"/>
    <mergeCell ref="F33:H33"/>
    <mergeCell ref="I33:K33"/>
    <mergeCell ref="L33:N33"/>
    <mergeCell ref="O33:Q33"/>
    <mergeCell ref="R33:T33"/>
    <mergeCell ref="R31:T31"/>
    <mergeCell ref="U31:W31"/>
    <mergeCell ref="X31:X51"/>
    <mergeCell ref="C32:E32"/>
    <mergeCell ref="F32:H32"/>
    <mergeCell ref="I32:K32"/>
    <mergeCell ref="L32:N32"/>
    <mergeCell ref="O32:Q32"/>
    <mergeCell ref="R32:T32"/>
    <mergeCell ref="U32:W32"/>
    <mergeCell ref="U37:W37"/>
    <mergeCell ref="C38:E38"/>
    <mergeCell ref="F38:H38"/>
    <mergeCell ref="I38:K38"/>
    <mergeCell ref="L38:N38"/>
    <mergeCell ref="R11:T11"/>
    <mergeCell ref="U11:W11"/>
    <mergeCell ref="C10:E10"/>
    <mergeCell ref="F10:H10"/>
    <mergeCell ref="I10:K10"/>
    <mergeCell ref="L10:N10"/>
    <mergeCell ref="O10:Q10"/>
    <mergeCell ref="R10:T10"/>
    <mergeCell ref="C30:W30"/>
    <mergeCell ref="C31:E31"/>
    <mergeCell ref="F31:H31"/>
    <mergeCell ref="I31:K31"/>
    <mergeCell ref="L31:N31"/>
    <mergeCell ref="O31:Q31"/>
    <mergeCell ref="D16:J16"/>
    <mergeCell ref="K16:O23"/>
    <mergeCell ref="P16:V16"/>
    <mergeCell ref="W16:W23"/>
    <mergeCell ref="C24:X25"/>
    <mergeCell ref="U14:W14"/>
    <mergeCell ref="C15:E15"/>
    <mergeCell ref="F15:H15"/>
    <mergeCell ref="I15:K15"/>
    <mergeCell ref="L15:N15"/>
    <mergeCell ref="O15:Q15"/>
    <mergeCell ref="R15:T15"/>
    <mergeCell ref="U15:W15"/>
    <mergeCell ref="C14:E14"/>
    <mergeCell ref="F14:H14"/>
    <mergeCell ref="I14:K14"/>
    <mergeCell ref="L14:N14"/>
    <mergeCell ref="O14:Q14"/>
    <mergeCell ref="U6:W6"/>
    <mergeCell ref="C7:E7"/>
    <mergeCell ref="F7:H7"/>
    <mergeCell ref="I7:K7"/>
    <mergeCell ref="L7:N7"/>
    <mergeCell ref="O7:Q7"/>
    <mergeCell ref="R7:T7"/>
    <mergeCell ref="U7:W7"/>
    <mergeCell ref="C6:E6"/>
    <mergeCell ref="F6:H6"/>
    <mergeCell ref="I6:K6"/>
    <mergeCell ref="L6:N6"/>
    <mergeCell ref="O6:Q6"/>
    <mergeCell ref="R6:T6"/>
    <mergeCell ref="U12:W12"/>
    <mergeCell ref="C13:E13"/>
    <mergeCell ref="F13:H13"/>
    <mergeCell ref="I13:K13"/>
    <mergeCell ref="L13:N13"/>
    <mergeCell ref="O13:Q13"/>
    <mergeCell ref="R13:T13"/>
    <mergeCell ref="U13:W13"/>
    <mergeCell ref="C12:E12"/>
    <mergeCell ref="F12:H12"/>
    <mergeCell ref="I12:K12"/>
    <mergeCell ref="L12:N12"/>
    <mergeCell ref="O12:Q12"/>
    <mergeCell ref="R12:T12"/>
    <mergeCell ref="U10:W10"/>
    <mergeCell ref="C11:E11"/>
    <mergeCell ref="F11:H11"/>
    <mergeCell ref="I11:K11"/>
    <mergeCell ref="B1:Y1"/>
    <mergeCell ref="C2:H2"/>
    <mergeCell ref="I2:N2"/>
    <mergeCell ref="O2:W2"/>
    <mergeCell ref="F5:H5"/>
    <mergeCell ref="I5:K5"/>
    <mergeCell ref="L5:N5"/>
    <mergeCell ref="O5:Q5"/>
    <mergeCell ref="R5:T5"/>
    <mergeCell ref="U5:W5"/>
    <mergeCell ref="U3:W3"/>
    <mergeCell ref="X3:X23"/>
    <mergeCell ref="C4:E4"/>
    <mergeCell ref="F4:H4"/>
    <mergeCell ref="I4:K4"/>
    <mergeCell ref="L4:N4"/>
    <mergeCell ref="O4:Q4"/>
    <mergeCell ref="R4:T4"/>
    <mergeCell ref="U4:W4"/>
    <mergeCell ref="C5:E5"/>
    <mergeCell ref="C3:E3"/>
    <mergeCell ref="F3:H3"/>
    <mergeCell ref="I3:K3"/>
    <mergeCell ref="L3:N3"/>
    <mergeCell ref="O3:Q3"/>
    <mergeCell ref="R3:T3"/>
    <mergeCell ref="U8:W8"/>
    <mergeCell ref="C9:E9"/>
    <mergeCell ref="F9:H9"/>
    <mergeCell ref="I9:K9"/>
    <mergeCell ref="L9:N9"/>
    <mergeCell ref="O9:Q9"/>
    <mergeCell ref="R9:T9"/>
    <mergeCell ref="U9:W9"/>
    <mergeCell ref="C8:E8"/>
    <mergeCell ref="F8:H8"/>
    <mergeCell ref="C166:X167"/>
    <mergeCell ref="C100:C107"/>
    <mergeCell ref="C332:X333"/>
    <mergeCell ref="C334:X335"/>
    <mergeCell ref="C336:X337"/>
    <mergeCell ref="C140:X141"/>
    <mergeCell ref="C252:X253"/>
    <mergeCell ref="C278:X279"/>
    <mergeCell ref="C280:X281"/>
    <mergeCell ref="C306:X307"/>
    <mergeCell ref="C308:X309"/>
    <mergeCell ref="C224:X225"/>
    <mergeCell ref="C196:X197"/>
    <mergeCell ref="C168:X169"/>
    <mergeCell ref="C52:X53"/>
    <mergeCell ref="C54:X55"/>
    <mergeCell ref="C80:X81"/>
    <mergeCell ref="C82:X83"/>
    <mergeCell ref="C84:X85"/>
    <mergeCell ref="C108:X109"/>
    <mergeCell ref="C110:X111"/>
    <mergeCell ref="C112:X113"/>
    <mergeCell ref="I8:K8"/>
    <mergeCell ref="L8:N8"/>
    <mergeCell ref="O8:Q8"/>
    <mergeCell ref="R8:T8"/>
    <mergeCell ref="L11:N11"/>
    <mergeCell ref="O11:Q11"/>
  </mergeCells>
  <conditionalFormatting sqref="C32:W32 C172:W183 C200:W211 C228:W239 C256:W267 C284:W295 C312:W324 C88:W99 D325:V331 C296:V303 C268:V275 C240:V247 C212:V219 C184:V191 C156:V163 C128:V135 C100:V100 C72:V79 C44:V51 C17:J23 C16:K16 P16:V23 C34:W34 C36:W36 C38:W38 C40:W40 C42:W42 C60:W71 C116:W127 C144:W155 D101:V107">
    <cfRule type="expression" dxfId="221" priority="237" stopIfTrue="1">
      <formula>IF(WEEKDAY(C16)=1,TRUE,FALSE)</formula>
    </cfRule>
    <cfRule type="expression" dxfId="220" priority="239" stopIfTrue="1">
      <formula>COUNTIF(Festivos,C16)&gt;0.9</formula>
    </cfRule>
  </conditionalFormatting>
  <conditionalFormatting sqref="P324">
    <cfRule type="expression" dxfId="219" priority="226" stopIfTrue="1">
      <formula>IF(WEEKDAY($P$324)&lt;&gt;0,TRUE,FALSE)</formula>
    </cfRule>
  </conditionalFormatting>
  <conditionalFormatting sqref="D324">
    <cfRule type="expression" dxfId="218" priority="225" stopIfTrue="1">
      <formula>IF(WEEKDAY($P$324)&lt;&gt;0,TRUE,FALSE)</formula>
    </cfRule>
  </conditionalFormatting>
  <conditionalFormatting sqref="D296">
    <cfRule type="expression" dxfId="217" priority="224" stopIfTrue="1">
      <formula>IF(WEEKDAY($P$324)&lt;&gt;0,TRUE,FALSE)</formula>
    </cfRule>
  </conditionalFormatting>
  <conditionalFormatting sqref="P296">
    <cfRule type="expression" dxfId="216" priority="223" stopIfTrue="1">
      <formula>IF(WEEKDAY($P$324)&lt;&gt;0,TRUE,FALSE)</formula>
    </cfRule>
  </conditionalFormatting>
  <conditionalFormatting sqref="D156">
    <cfRule type="expression" dxfId="215" priority="222" stopIfTrue="1">
      <formula>IF(WEEKDAY($P$324)&lt;&gt;0,TRUE,FALSE)</formula>
    </cfRule>
  </conditionalFormatting>
  <conditionalFormatting sqref="P156">
    <cfRule type="expression" dxfId="214" priority="221" stopIfTrue="1">
      <formula>IF(WEEKDAY($P$324)&lt;&gt;0,TRUE,FALSE)</formula>
    </cfRule>
  </conditionalFormatting>
  <conditionalFormatting sqref="D184">
    <cfRule type="expression" dxfId="213" priority="220" stopIfTrue="1">
      <formula>IF(WEEKDAY($P$324)&lt;&gt;0,TRUE,FALSE)</formula>
    </cfRule>
  </conditionalFormatting>
  <conditionalFormatting sqref="P184">
    <cfRule type="expression" dxfId="212" priority="219" stopIfTrue="1">
      <formula>IF(WEEKDAY($P$324)&lt;&gt;0,TRUE,FALSE)</formula>
    </cfRule>
  </conditionalFormatting>
  <conditionalFormatting sqref="P16">
    <cfRule type="expression" dxfId="211" priority="218" stopIfTrue="1">
      <formula>IF(WEEKDAY($P$324)&lt;&gt;0,TRUE,FALSE)</formula>
    </cfRule>
  </conditionalFormatting>
  <conditionalFormatting sqref="D16">
    <cfRule type="expression" dxfId="210" priority="217" stopIfTrue="1">
      <formula>IF(WEEKDAY($P$324)&lt;&gt;0,TRUE,FALSE)</formula>
    </cfRule>
  </conditionalFormatting>
  <conditionalFormatting sqref="P44">
    <cfRule type="expression" dxfId="209" priority="216" stopIfTrue="1">
      <formula>IF(WEEKDAY($P$324)&lt;&gt;0,TRUE,FALSE)</formula>
    </cfRule>
  </conditionalFormatting>
  <conditionalFormatting sqref="D44">
    <cfRule type="expression" dxfId="208" priority="215" stopIfTrue="1">
      <formula>IF(WEEKDAY($P$324)&lt;&gt;0,TRUE,FALSE)</formula>
    </cfRule>
  </conditionalFormatting>
  <conditionalFormatting sqref="P72">
    <cfRule type="expression" dxfId="207" priority="214" stopIfTrue="1">
      <formula>IF(WEEKDAY($P$324)&lt;&gt;0,TRUE,FALSE)</formula>
    </cfRule>
  </conditionalFormatting>
  <conditionalFormatting sqref="D72">
    <cfRule type="expression" dxfId="206" priority="213" stopIfTrue="1">
      <formula>IF(WEEKDAY($P$324)&lt;&gt;0,TRUE,FALSE)</formula>
    </cfRule>
  </conditionalFormatting>
  <conditionalFormatting sqref="P100">
    <cfRule type="expression" dxfId="205" priority="212" stopIfTrue="1">
      <formula>IF(WEEKDAY($P$324)&lt;&gt;0,TRUE,FALSE)</formula>
    </cfRule>
  </conditionalFormatting>
  <conditionalFormatting sqref="D100">
    <cfRule type="expression" dxfId="204" priority="211" stopIfTrue="1">
      <formula>IF(WEEKDAY($P$324)&lt;&gt;0,TRUE,FALSE)</formula>
    </cfRule>
  </conditionalFormatting>
  <conditionalFormatting sqref="P128">
    <cfRule type="expression" dxfId="203" priority="210" stopIfTrue="1">
      <formula>IF(WEEKDAY($P$324)&lt;&gt;0,TRUE,FALSE)</formula>
    </cfRule>
  </conditionalFormatting>
  <conditionalFormatting sqref="D128">
    <cfRule type="expression" dxfId="202" priority="209" stopIfTrue="1">
      <formula>IF(WEEKDAY($P$324)&lt;&gt;0,TRUE,FALSE)</formula>
    </cfRule>
  </conditionalFormatting>
  <conditionalFormatting sqref="P156">
    <cfRule type="expression" dxfId="201" priority="208" stopIfTrue="1">
      <formula>IF(WEEKDAY($P$324)&lt;&gt;0,TRUE,FALSE)</formula>
    </cfRule>
  </conditionalFormatting>
  <conditionalFormatting sqref="D156">
    <cfRule type="expression" dxfId="200" priority="207" stopIfTrue="1">
      <formula>IF(WEEKDAY($P$324)&lt;&gt;0,TRUE,FALSE)</formula>
    </cfRule>
  </conditionalFormatting>
  <conditionalFormatting sqref="P184">
    <cfRule type="expression" dxfId="199" priority="206" stopIfTrue="1">
      <formula>IF(WEEKDAY($P$324)&lt;&gt;0,TRUE,FALSE)</formula>
    </cfRule>
  </conditionalFormatting>
  <conditionalFormatting sqref="D184">
    <cfRule type="expression" dxfId="198" priority="205" stopIfTrue="1">
      <formula>IF(WEEKDAY($P$324)&lt;&gt;0,TRUE,FALSE)</formula>
    </cfRule>
  </conditionalFormatting>
  <conditionalFormatting sqref="P212">
    <cfRule type="expression" dxfId="197" priority="204" stopIfTrue="1">
      <formula>IF(WEEKDAY($P$324)&lt;&gt;0,TRUE,FALSE)</formula>
    </cfRule>
  </conditionalFormatting>
  <conditionalFormatting sqref="D212">
    <cfRule type="expression" dxfId="196" priority="203" stopIfTrue="1">
      <formula>IF(WEEKDAY($P$324)&lt;&gt;0,TRUE,FALSE)</formula>
    </cfRule>
  </conditionalFormatting>
  <conditionalFormatting sqref="P240">
    <cfRule type="expression" dxfId="195" priority="202" stopIfTrue="1">
      <formula>IF(WEEKDAY($P$324)&lt;&gt;0,TRUE,FALSE)</formula>
    </cfRule>
  </conditionalFormatting>
  <conditionalFormatting sqref="D240">
    <cfRule type="expression" dxfId="194" priority="201" stopIfTrue="1">
      <formula>IF(WEEKDAY($P$324)&lt;&gt;0,TRUE,FALSE)</formula>
    </cfRule>
  </conditionalFormatting>
  <conditionalFormatting sqref="P268">
    <cfRule type="expression" dxfId="193" priority="200" stopIfTrue="1">
      <formula>IF(WEEKDAY($P$324)&lt;&gt;0,TRUE,FALSE)</formula>
    </cfRule>
  </conditionalFormatting>
  <conditionalFormatting sqref="D268">
    <cfRule type="expression" dxfId="192" priority="199" stopIfTrue="1">
      <formula>IF(WEEKDAY($P$324)&lt;&gt;0,TRUE,FALSE)</formula>
    </cfRule>
  </conditionalFormatting>
  <conditionalFormatting sqref="P296">
    <cfRule type="expression" dxfId="191" priority="198" stopIfTrue="1">
      <formula>IF(WEEKDAY($P$324)&lt;&gt;0,TRUE,FALSE)</formula>
    </cfRule>
  </conditionalFormatting>
  <conditionalFormatting sqref="D296">
    <cfRule type="expression" dxfId="190" priority="197" stopIfTrue="1">
      <formula>IF(WEEKDAY($P$324)&lt;&gt;0,TRUE,FALSE)</formula>
    </cfRule>
  </conditionalFormatting>
  <conditionalFormatting sqref="P324">
    <cfRule type="expression" dxfId="189" priority="196" stopIfTrue="1">
      <formula>IF(WEEKDAY($P$324)&lt;&gt;0,TRUE,FALSE)</formula>
    </cfRule>
  </conditionalFormatting>
  <conditionalFormatting sqref="D324">
    <cfRule type="expression" dxfId="188" priority="195" stopIfTrue="1">
      <formula>IF(WEEKDAY($P$324)&lt;&gt;0,TRUE,FALSE)</formula>
    </cfRule>
  </conditionalFormatting>
  <conditionalFormatting sqref="P16">
    <cfRule type="expression" dxfId="187" priority="194" stopIfTrue="1">
      <formula>IF(WEEKDAY($P$324)&lt;&gt;0,TRUE,FALSE)</formula>
    </cfRule>
  </conditionalFormatting>
  <conditionalFormatting sqref="P44">
    <cfRule type="expression" dxfId="186" priority="193" stopIfTrue="1">
      <formula>IF(WEEKDAY($P$324)&lt;&gt;0,TRUE,FALSE)</formula>
    </cfRule>
  </conditionalFormatting>
  <conditionalFormatting sqref="P44">
    <cfRule type="expression" dxfId="185" priority="192" stopIfTrue="1">
      <formula>IF(WEEKDAY($P$324)&lt;&gt;0,TRUE,FALSE)</formula>
    </cfRule>
  </conditionalFormatting>
  <conditionalFormatting sqref="D44">
    <cfRule type="expression" dxfId="184" priority="191" stopIfTrue="1">
      <formula>IF(WEEKDAY($P$324)&lt;&gt;0,TRUE,FALSE)</formula>
    </cfRule>
  </conditionalFormatting>
  <conditionalFormatting sqref="D44">
    <cfRule type="expression" dxfId="183" priority="190" stopIfTrue="1">
      <formula>IF(WEEKDAY($P$324)&lt;&gt;0,TRUE,FALSE)</formula>
    </cfRule>
  </conditionalFormatting>
  <conditionalFormatting sqref="P72">
    <cfRule type="expression" dxfId="182" priority="189" stopIfTrue="1">
      <formula>IF(WEEKDAY($P$324)&lt;&gt;0,TRUE,FALSE)</formula>
    </cfRule>
  </conditionalFormatting>
  <conditionalFormatting sqref="P72">
    <cfRule type="expression" dxfId="181" priority="188" stopIfTrue="1">
      <formula>IF(WEEKDAY($P$324)&lt;&gt;0,TRUE,FALSE)</formula>
    </cfRule>
  </conditionalFormatting>
  <conditionalFormatting sqref="D72">
    <cfRule type="expression" dxfId="180" priority="187" stopIfTrue="1">
      <formula>IF(WEEKDAY($P$324)&lt;&gt;0,TRUE,FALSE)</formula>
    </cfRule>
  </conditionalFormatting>
  <conditionalFormatting sqref="D72">
    <cfRule type="expression" dxfId="179" priority="186" stopIfTrue="1">
      <formula>IF(WEEKDAY($P$324)&lt;&gt;0,TRUE,FALSE)</formula>
    </cfRule>
  </conditionalFormatting>
  <conditionalFormatting sqref="D100">
    <cfRule type="expression" dxfId="178" priority="185" stopIfTrue="1">
      <formula>IF(WEEKDAY($P$324)&lt;&gt;0,TRUE,FALSE)</formula>
    </cfRule>
  </conditionalFormatting>
  <conditionalFormatting sqref="D100">
    <cfRule type="expression" dxfId="177" priority="184" stopIfTrue="1">
      <formula>IF(WEEKDAY($P$324)&lt;&gt;0,TRUE,FALSE)</formula>
    </cfRule>
  </conditionalFormatting>
  <conditionalFormatting sqref="P100">
    <cfRule type="expression" dxfId="176" priority="183" stopIfTrue="1">
      <formula>IF(WEEKDAY($P$324)&lt;&gt;0,TRUE,FALSE)</formula>
    </cfRule>
  </conditionalFormatting>
  <conditionalFormatting sqref="P100">
    <cfRule type="expression" dxfId="175" priority="182" stopIfTrue="1">
      <formula>IF(WEEKDAY($P$324)&lt;&gt;0,TRUE,FALSE)</formula>
    </cfRule>
  </conditionalFormatting>
  <conditionalFormatting sqref="D128">
    <cfRule type="expression" dxfId="174" priority="181" stopIfTrue="1">
      <formula>IF(WEEKDAY($P$324)&lt;&gt;0,TRUE,FALSE)</formula>
    </cfRule>
  </conditionalFormatting>
  <conditionalFormatting sqref="D128">
    <cfRule type="expression" dxfId="173" priority="180" stopIfTrue="1">
      <formula>IF(WEEKDAY($P$324)&lt;&gt;0,TRUE,FALSE)</formula>
    </cfRule>
  </conditionalFormatting>
  <conditionalFormatting sqref="P128">
    <cfRule type="expression" dxfId="172" priority="179" stopIfTrue="1">
      <formula>IF(WEEKDAY($P$324)&lt;&gt;0,TRUE,FALSE)</formula>
    </cfRule>
  </conditionalFormatting>
  <conditionalFormatting sqref="P128">
    <cfRule type="expression" dxfId="171" priority="178" stopIfTrue="1">
      <formula>IF(WEEKDAY($P$324)&lt;&gt;0,TRUE,FALSE)</formula>
    </cfRule>
  </conditionalFormatting>
  <conditionalFormatting sqref="D156">
    <cfRule type="expression" dxfId="170" priority="177" stopIfTrue="1">
      <formula>IF(WEEKDAY($P$324)&lt;&gt;0,TRUE,FALSE)</formula>
    </cfRule>
  </conditionalFormatting>
  <conditionalFormatting sqref="D156">
    <cfRule type="expression" dxfId="169" priority="176" stopIfTrue="1">
      <formula>IF(WEEKDAY($P$324)&lt;&gt;0,TRUE,FALSE)</formula>
    </cfRule>
  </conditionalFormatting>
  <conditionalFormatting sqref="P156">
    <cfRule type="expression" dxfId="168" priority="175" stopIfTrue="1">
      <formula>IF(WEEKDAY($P$324)&lt;&gt;0,TRUE,FALSE)</formula>
    </cfRule>
  </conditionalFormatting>
  <conditionalFormatting sqref="P156">
    <cfRule type="expression" dxfId="167" priority="174" stopIfTrue="1">
      <formula>IF(WEEKDAY($P$324)&lt;&gt;0,TRUE,FALSE)</formula>
    </cfRule>
  </conditionalFormatting>
  <conditionalFormatting sqref="D184">
    <cfRule type="expression" dxfId="166" priority="173" stopIfTrue="1">
      <formula>IF(WEEKDAY($P$324)&lt;&gt;0,TRUE,FALSE)</formula>
    </cfRule>
  </conditionalFormatting>
  <conditionalFormatting sqref="D184">
    <cfRule type="expression" dxfId="165" priority="172" stopIfTrue="1">
      <formula>IF(WEEKDAY($P$324)&lt;&gt;0,TRUE,FALSE)</formula>
    </cfRule>
  </conditionalFormatting>
  <conditionalFormatting sqref="P184">
    <cfRule type="expression" dxfId="164" priority="171" stopIfTrue="1">
      <formula>IF(WEEKDAY($P$324)&lt;&gt;0,TRUE,FALSE)</formula>
    </cfRule>
  </conditionalFormatting>
  <conditionalFormatting sqref="P184">
    <cfRule type="expression" dxfId="163" priority="170" stopIfTrue="1">
      <formula>IF(WEEKDAY($P$324)&lt;&gt;0,TRUE,FALSE)</formula>
    </cfRule>
  </conditionalFormatting>
  <conditionalFormatting sqref="D212">
    <cfRule type="expression" dxfId="162" priority="169" stopIfTrue="1">
      <formula>IF(WEEKDAY($P$324)&lt;&gt;0,TRUE,FALSE)</formula>
    </cfRule>
  </conditionalFormatting>
  <conditionalFormatting sqref="D212">
    <cfRule type="expression" dxfId="161" priority="168" stopIfTrue="1">
      <formula>IF(WEEKDAY($P$324)&lt;&gt;0,TRUE,FALSE)</formula>
    </cfRule>
  </conditionalFormatting>
  <conditionalFormatting sqref="P212">
    <cfRule type="expression" dxfId="160" priority="167" stopIfTrue="1">
      <formula>IF(WEEKDAY($P$324)&lt;&gt;0,TRUE,FALSE)</formula>
    </cfRule>
  </conditionalFormatting>
  <conditionalFormatting sqref="P212">
    <cfRule type="expression" dxfId="159" priority="166" stopIfTrue="1">
      <formula>IF(WEEKDAY($P$324)&lt;&gt;0,TRUE,FALSE)</formula>
    </cfRule>
  </conditionalFormatting>
  <conditionalFormatting sqref="D240">
    <cfRule type="expression" dxfId="158" priority="165" stopIfTrue="1">
      <formula>IF(WEEKDAY($P$324)&lt;&gt;0,TRUE,FALSE)</formula>
    </cfRule>
  </conditionalFormatting>
  <conditionalFormatting sqref="D240">
    <cfRule type="expression" dxfId="157" priority="164" stopIfTrue="1">
      <formula>IF(WEEKDAY($P$324)&lt;&gt;0,TRUE,FALSE)</formula>
    </cfRule>
  </conditionalFormatting>
  <conditionalFormatting sqref="P240">
    <cfRule type="expression" dxfId="156" priority="163" stopIfTrue="1">
      <formula>IF(WEEKDAY($P$324)&lt;&gt;0,TRUE,FALSE)</formula>
    </cfRule>
  </conditionalFormatting>
  <conditionalFormatting sqref="P240">
    <cfRule type="expression" dxfId="155" priority="162" stopIfTrue="1">
      <formula>IF(WEEKDAY($P$324)&lt;&gt;0,TRUE,FALSE)</formula>
    </cfRule>
  </conditionalFormatting>
  <conditionalFormatting sqref="D268">
    <cfRule type="expression" dxfId="154" priority="161" stopIfTrue="1">
      <formula>IF(WEEKDAY($P$324)&lt;&gt;0,TRUE,FALSE)</formula>
    </cfRule>
  </conditionalFormatting>
  <conditionalFormatting sqref="D268">
    <cfRule type="expression" dxfId="153" priority="160" stopIfTrue="1">
      <formula>IF(WEEKDAY($P$324)&lt;&gt;0,TRUE,FALSE)</formula>
    </cfRule>
  </conditionalFormatting>
  <conditionalFormatting sqref="P268">
    <cfRule type="expression" dxfId="152" priority="159" stopIfTrue="1">
      <formula>IF(WEEKDAY($P$324)&lt;&gt;0,TRUE,FALSE)</formula>
    </cfRule>
  </conditionalFormatting>
  <conditionalFormatting sqref="P268">
    <cfRule type="expression" dxfId="151" priority="158" stopIfTrue="1">
      <formula>IF(WEEKDAY($P$324)&lt;&gt;0,TRUE,FALSE)</formula>
    </cfRule>
  </conditionalFormatting>
  <conditionalFormatting sqref="P268">
    <cfRule type="expression" dxfId="150" priority="157" stopIfTrue="1">
      <formula>IF(WEEKDAY($P$324)&lt;&gt;0,TRUE,FALSE)</formula>
    </cfRule>
  </conditionalFormatting>
  <conditionalFormatting sqref="D296">
    <cfRule type="expression" dxfId="149" priority="156" stopIfTrue="1">
      <formula>IF(WEEKDAY($P$324)&lt;&gt;0,TRUE,FALSE)</formula>
    </cfRule>
  </conditionalFormatting>
  <conditionalFormatting sqref="D296">
    <cfRule type="expression" dxfId="148" priority="155" stopIfTrue="1">
      <formula>IF(WEEKDAY($P$324)&lt;&gt;0,TRUE,FALSE)</formula>
    </cfRule>
  </conditionalFormatting>
  <conditionalFormatting sqref="D296">
    <cfRule type="expression" dxfId="147" priority="154" stopIfTrue="1">
      <formula>IF(WEEKDAY($P$324)&lt;&gt;0,TRUE,FALSE)</formula>
    </cfRule>
  </conditionalFormatting>
  <conditionalFormatting sqref="P296">
    <cfRule type="expression" dxfId="146" priority="153" stopIfTrue="1">
      <formula>IF(WEEKDAY($P$324)&lt;&gt;0,TRUE,FALSE)</formula>
    </cfRule>
  </conditionalFormatting>
  <conditionalFormatting sqref="P296">
    <cfRule type="expression" dxfId="145" priority="152" stopIfTrue="1">
      <formula>IF(WEEKDAY($P$324)&lt;&gt;0,TRUE,FALSE)</formula>
    </cfRule>
  </conditionalFormatting>
  <conditionalFormatting sqref="P296">
    <cfRule type="expression" dxfId="144" priority="151" stopIfTrue="1">
      <formula>IF(WEEKDAY($P$324)&lt;&gt;0,TRUE,FALSE)</formula>
    </cfRule>
  </conditionalFormatting>
  <conditionalFormatting sqref="P44">
    <cfRule type="expression" dxfId="143" priority="150" stopIfTrue="1">
      <formula>IF(WEEKDAY($P$324)&lt;&gt;0,TRUE,FALSE)</formula>
    </cfRule>
  </conditionalFormatting>
  <conditionalFormatting sqref="D44">
    <cfRule type="expression" dxfId="142" priority="149" stopIfTrue="1">
      <formula>IF(WEEKDAY($P$324)&lt;&gt;0,TRUE,FALSE)</formula>
    </cfRule>
  </conditionalFormatting>
  <conditionalFormatting sqref="P44">
    <cfRule type="expression" dxfId="141" priority="148" stopIfTrue="1">
      <formula>IF(WEEKDAY($P$324)&lt;&gt;0,TRUE,FALSE)</formula>
    </cfRule>
  </conditionalFormatting>
  <conditionalFormatting sqref="P72">
    <cfRule type="expression" dxfId="140" priority="147" stopIfTrue="1">
      <formula>IF(WEEKDAY($P$324)&lt;&gt;0,TRUE,FALSE)</formula>
    </cfRule>
  </conditionalFormatting>
  <conditionalFormatting sqref="D72">
    <cfRule type="expression" dxfId="139" priority="146" stopIfTrue="1">
      <formula>IF(WEEKDAY($P$324)&lt;&gt;0,TRUE,FALSE)</formula>
    </cfRule>
  </conditionalFormatting>
  <conditionalFormatting sqref="P72">
    <cfRule type="expression" dxfId="138" priority="145" stopIfTrue="1">
      <formula>IF(WEEKDAY($P$324)&lt;&gt;0,TRUE,FALSE)</formula>
    </cfRule>
  </conditionalFormatting>
  <conditionalFormatting sqref="P100">
    <cfRule type="expression" dxfId="137" priority="144" stopIfTrue="1">
      <formula>IF(WEEKDAY($P$324)&lt;&gt;0,TRUE,FALSE)</formula>
    </cfRule>
  </conditionalFormatting>
  <conditionalFormatting sqref="D100">
    <cfRule type="expression" dxfId="136" priority="143" stopIfTrue="1">
      <formula>IF(WEEKDAY($P$324)&lt;&gt;0,TRUE,FALSE)</formula>
    </cfRule>
  </conditionalFormatting>
  <conditionalFormatting sqref="P100">
    <cfRule type="expression" dxfId="135" priority="142" stopIfTrue="1">
      <formula>IF(WEEKDAY($P$324)&lt;&gt;0,TRUE,FALSE)</formula>
    </cfRule>
  </conditionalFormatting>
  <conditionalFormatting sqref="P128">
    <cfRule type="expression" dxfId="134" priority="141" stopIfTrue="1">
      <formula>IF(WEEKDAY($P$324)&lt;&gt;0,TRUE,FALSE)</formula>
    </cfRule>
  </conditionalFormatting>
  <conditionalFormatting sqref="D128">
    <cfRule type="expression" dxfId="133" priority="140" stopIfTrue="1">
      <formula>IF(WEEKDAY($P$324)&lt;&gt;0,TRUE,FALSE)</formula>
    </cfRule>
  </conditionalFormatting>
  <conditionalFormatting sqref="P128">
    <cfRule type="expression" dxfId="132" priority="139" stopIfTrue="1">
      <formula>IF(WEEKDAY($P$324)&lt;&gt;0,TRUE,FALSE)</formula>
    </cfRule>
  </conditionalFormatting>
  <conditionalFormatting sqref="P156">
    <cfRule type="expression" dxfId="131" priority="138" stopIfTrue="1">
      <formula>IF(WEEKDAY($P$324)&lt;&gt;0,TRUE,FALSE)</formula>
    </cfRule>
  </conditionalFormatting>
  <conditionalFormatting sqref="D156">
    <cfRule type="expression" dxfId="130" priority="137" stopIfTrue="1">
      <formula>IF(WEEKDAY($P$324)&lt;&gt;0,TRUE,FALSE)</formula>
    </cfRule>
  </conditionalFormatting>
  <conditionalFormatting sqref="P156">
    <cfRule type="expression" dxfId="129" priority="136" stopIfTrue="1">
      <formula>IF(WEEKDAY($P$324)&lt;&gt;0,TRUE,FALSE)</formula>
    </cfRule>
  </conditionalFormatting>
  <conditionalFormatting sqref="P184">
    <cfRule type="expression" dxfId="128" priority="135" stopIfTrue="1">
      <formula>IF(WEEKDAY($P$324)&lt;&gt;0,TRUE,FALSE)</formula>
    </cfRule>
  </conditionalFormatting>
  <conditionalFormatting sqref="D184">
    <cfRule type="expression" dxfId="127" priority="134" stopIfTrue="1">
      <formula>IF(WEEKDAY($P$324)&lt;&gt;0,TRUE,FALSE)</formula>
    </cfRule>
  </conditionalFormatting>
  <conditionalFormatting sqref="P184">
    <cfRule type="expression" dxfId="126" priority="133" stopIfTrue="1">
      <formula>IF(WEEKDAY($P$324)&lt;&gt;0,TRUE,FALSE)</formula>
    </cfRule>
  </conditionalFormatting>
  <conditionalFormatting sqref="P212">
    <cfRule type="expression" dxfId="125" priority="132" stopIfTrue="1">
      <formula>IF(WEEKDAY($P$324)&lt;&gt;0,TRUE,FALSE)</formula>
    </cfRule>
  </conditionalFormatting>
  <conditionalFormatting sqref="D212">
    <cfRule type="expression" dxfId="124" priority="131" stopIfTrue="1">
      <formula>IF(WEEKDAY($P$324)&lt;&gt;0,TRUE,FALSE)</formula>
    </cfRule>
  </conditionalFormatting>
  <conditionalFormatting sqref="P212">
    <cfRule type="expression" dxfId="123" priority="130" stopIfTrue="1">
      <formula>IF(WEEKDAY($P$324)&lt;&gt;0,TRUE,FALSE)</formula>
    </cfRule>
  </conditionalFormatting>
  <conditionalFormatting sqref="P240">
    <cfRule type="expression" dxfId="122" priority="129" stopIfTrue="1">
      <formula>IF(WEEKDAY($P$324)&lt;&gt;0,TRUE,FALSE)</formula>
    </cfRule>
  </conditionalFormatting>
  <conditionalFormatting sqref="D240">
    <cfRule type="expression" dxfId="121" priority="128" stopIfTrue="1">
      <formula>IF(WEEKDAY($P$324)&lt;&gt;0,TRUE,FALSE)</formula>
    </cfRule>
  </conditionalFormatting>
  <conditionalFormatting sqref="P240">
    <cfRule type="expression" dxfId="120" priority="127" stopIfTrue="1">
      <formula>IF(WEEKDAY($P$324)&lt;&gt;0,TRUE,FALSE)</formula>
    </cfRule>
  </conditionalFormatting>
  <conditionalFormatting sqref="P268">
    <cfRule type="expression" dxfId="119" priority="126" stopIfTrue="1">
      <formula>IF(WEEKDAY($P$324)&lt;&gt;0,TRUE,FALSE)</formula>
    </cfRule>
  </conditionalFormatting>
  <conditionalFormatting sqref="D268">
    <cfRule type="expression" dxfId="118" priority="125" stopIfTrue="1">
      <formula>IF(WEEKDAY($P$324)&lt;&gt;0,TRUE,FALSE)</formula>
    </cfRule>
  </conditionalFormatting>
  <conditionalFormatting sqref="P268">
    <cfRule type="expression" dxfId="117" priority="124" stopIfTrue="1">
      <formula>IF(WEEKDAY($P$324)&lt;&gt;0,TRUE,FALSE)</formula>
    </cfRule>
  </conditionalFormatting>
  <conditionalFormatting sqref="P296">
    <cfRule type="expression" dxfId="116" priority="123" stopIfTrue="1">
      <formula>IF(WEEKDAY($P$324)&lt;&gt;0,TRUE,FALSE)</formula>
    </cfRule>
  </conditionalFormatting>
  <conditionalFormatting sqref="D296">
    <cfRule type="expression" dxfId="115" priority="122" stopIfTrue="1">
      <formula>IF(WEEKDAY($P$324)&lt;&gt;0,TRUE,FALSE)</formula>
    </cfRule>
  </conditionalFormatting>
  <conditionalFormatting sqref="P296">
    <cfRule type="expression" dxfId="114" priority="121" stopIfTrue="1">
      <formula>IF(WEEKDAY($P$324)&lt;&gt;0,TRUE,FALSE)</formula>
    </cfRule>
  </conditionalFormatting>
  <conditionalFormatting sqref="D324">
    <cfRule type="expression" dxfId="113" priority="120" stopIfTrue="1">
      <formula>IF(WEEKDAY($P$324)&lt;&gt;0,TRUE,FALSE)</formula>
    </cfRule>
  </conditionalFormatting>
  <conditionalFormatting sqref="D324">
    <cfRule type="expression" dxfId="112" priority="119" stopIfTrue="1">
      <formula>IF(WEEKDAY($P$324)&lt;&gt;0,TRUE,FALSE)</formula>
    </cfRule>
  </conditionalFormatting>
  <conditionalFormatting sqref="D324">
    <cfRule type="expression" dxfId="111" priority="118" stopIfTrue="1">
      <formula>IF(WEEKDAY($P$324)&lt;&gt;0,TRUE,FALSE)</formula>
    </cfRule>
  </conditionalFormatting>
  <conditionalFormatting sqref="D324">
    <cfRule type="expression" dxfId="110" priority="117" stopIfTrue="1">
      <formula>IF(WEEKDAY($P$324)&lt;&gt;0,TRUE,FALSE)</formula>
    </cfRule>
  </conditionalFormatting>
  <conditionalFormatting sqref="D324">
    <cfRule type="expression" dxfId="109" priority="116" stopIfTrue="1">
      <formula>IF(WEEKDAY($P$324)&lt;&gt;0,TRUE,FALSE)</formula>
    </cfRule>
  </conditionalFormatting>
  <conditionalFormatting sqref="D324">
    <cfRule type="expression" dxfId="108" priority="115" stopIfTrue="1">
      <formula>IF(WEEKDAY($P$324)&lt;&gt;0,TRUE,FALSE)</formula>
    </cfRule>
  </conditionalFormatting>
  <conditionalFormatting sqref="P324">
    <cfRule type="expression" dxfId="107" priority="114" stopIfTrue="1">
      <formula>IF(WEEKDAY($P$324)&lt;&gt;0,TRUE,FALSE)</formula>
    </cfRule>
  </conditionalFormatting>
  <conditionalFormatting sqref="P324">
    <cfRule type="expression" dxfId="106" priority="113" stopIfTrue="1">
      <formula>IF(WEEKDAY($P$324)&lt;&gt;0,TRUE,FALSE)</formula>
    </cfRule>
  </conditionalFormatting>
  <conditionalFormatting sqref="P324">
    <cfRule type="expression" dxfId="105" priority="112" stopIfTrue="1">
      <formula>IF(WEEKDAY($P$324)&lt;&gt;0,TRUE,FALSE)</formula>
    </cfRule>
  </conditionalFormatting>
  <conditionalFormatting sqref="P324">
    <cfRule type="expression" dxfId="104" priority="111" stopIfTrue="1">
      <formula>IF(WEEKDAY($P$324)&lt;&gt;0,TRUE,FALSE)</formula>
    </cfRule>
  </conditionalFormatting>
  <conditionalFormatting sqref="P324">
    <cfRule type="expression" dxfId="103" priority="110" stopIfTrue="1">
      <formula>IF(WEEKDAY($P$324)&lt;&gt;0,TRUE,FALSE)</formula>
    </cfRule>
  </conditionalFormatting>
  <conditionalFormatting sqref="P324">
    <cfRule type="expression" dxfId="102" priority="109" stopIfTrue="1">
      <formula>IF(WEEKDAY($P$324)&lt;&gt;0,TRUE,FALSE)</formula>
    </cfRule>
  </conditionalFormatting>
  <conditionalFormatting sqref="C136 C138">
    <cfRule type="expression" dxfId="101" priority="97" stopIfTrue="1">
      <formula>IF(WEEKDAY(C136)=1,TRUE,FALSE)</formula>
    </cfRule>
    <cfRule type="expression" dxfId="100" priority="98" stopIfTrue="1">
      <formula>COUNTIF(Festivos,C136)&gt;0.9</formula>
    </cfRule>
  </conditionalFormatting>
  <conditionalFormatting sqref="C164 C166 C168">
    <cfRule type="expression" dxfId="99" priority="95" stopIfTrue="1">
      <formula>IF(WEEKDAY(C164)=1,TRUE,FALSE)</formula>
    </cfRule>
    <cfRule type="expression" dxfId="98" priority="96" stopIfTrue="1">
      <formula>COUNTIF(Festivos,C164)&gt;0.9</formula>
    </cfRule>
  </conditionalFormatting>
  <conditionalFormatting sqref="C192 C194">
    <cfRule type="expression" dxfId="97" priority="93" stopIfTrue="1">
      <formula>IF(WEEKDAY(C192)=1,TRUE,FALSE)</formula>
    </cfRule>
    <cfRule type="expression" dxfId="96" priority="94" stopIfTrue="1">
      <formula>COUNTIF(Festivos,C192)&gt;0.9</formula>
    </cfRule>
  </conditionalFormatting>
  <conditionalFormatting sqref="C220 C222">
    <cfRule type="expression" dxfId="95" priority="91" stopIfTrue="1">
      <formula>IF(WEEKDAY(C220)=1,TRUE,FALSE)</formula>
    </cfRule>
    <cfRule type="expression" dxfId="94" priority="92" stopIfTrue="1">
      <formula>COUNTIF(Festivos,C220)&gt;0.9</formula>
    </cfRule>
  </conditionalFormatting>
  <conditionalFormatting sqref="C248 C250 C252">
    <cfRule type="expression" dxfId="93" priority="89" stopIfTrue="1">
      <formula>IF(WEEKDAY(C248)=1,TRUE,FALSE)</formula>
    </cfRule>
    <cfRule type="expression" dxfId="92" priority="90" stopIfTrue="1">
      <formula>COUNTIF(Festivos,C248)&gt;0.9</formula>
    </cfRule>
  </conditionalFormatting>
  <conditionalFormatting sqref="C276 C278 C280">
    <cfRule type="expression" dxfId="91" priority="87" stopIfTrue="1">
      <formula>IF(WEEKDAY(C276)=1,TRUE,FALSE)</formula>
    </cfRule>
    <cfRule type="expression" dxfId="90" priority="88" stopIfTrue="1">
      <formula>COUNTIF(Festivos,C276)&gt;0.9</formula>
    </cfRule>
  </conditionalFormatting>
  <conditionalFormatting sqref="C304 C306 C308">
    <cfRule type="expression" dxfId="89" priority="85" stopIfTrue="1">
      <formula>IF(WEEKDAY(C304)=1,TRUE,FALSE)</formula>
    </cfRule>
    <cfRule type="expression" dxfId="88" priority="86" stopIfTrue="1">
      <formula>COUNTIF(Festivos,C304)&gt;0.9</formula>
    </cfRule>
  </conditionalFormatting>
  <conditionalFormatting sqref="C332">
    <cfRule type="expression" dxfId="87" priority="83" stopIfTrue="1">
      <formula>IF(WEEKDAY(C332)=1,TRUE,FALSE)</formula>
    </cfRule>
    <cfRule type="expression" dxfId="86" priority="84" stopIfTrue="1">
      <formula>COUNTIF(Festivos,C332)&gt;0.9</formula>
    </cfRule>
  </conditionalFormatting>
  <conditionalFormatting sqref="C60:W71">
    <cfRule type="expression" dxfId="85" priority="229" stopIfTrue="1">
      <formula>NOT(MONTH(C60)=$B$61)</formula>
    </cfRule>
  </conditionalFormatting>
  <conditionalFormatting sqref="C88:W99">
    <cfRule type="expression" dxfId="84" priority="230" stopIfTrue="1">
      <formula>NOT(MONTH(C88)=$B$89)</formula>
    </cfRule>
  </conditionalFormatting>
  <conditionalFormatting sqref="C200:W211">
    <cfRule type="expression" dxfId="83" priority="231" stopIfTrue="1">
      <formula>NOT(MONTH(C200)=$B$201)</formula>
    </cfRule>
  </conditionalFormatting>
  <conditionalFormatting sqref="C144:W155">
    <cfRule type="expression" dxfId="82" priority="232" stopIfTrue="1">
      <formula>NOT(MONTH(C144)=$B$145)</formula>
    </cfRule>
  </conditionalFormatting>
  <conditionalFormatting sqref="C172:W183">
    <cfRule type="expression" dxfId="81" priority="227" stopIfTrue="1">
      <formula>NOT(MONTH(C172)=$B$173)</formula>
    </cfRule>
  </conditionalFormatting>
  <conditionalFormatting sqref="C228:W239">
    <cfRule type="expression" dxfId="80" priority="234" stopIfTrue="1">
      <formula>NOT(MONTH(C228)=$B$229)</formula>
    </cfRule>
  </conditionalFormatting>
  <conditionalFormatting sqref="C284:W294">
    <cfRule type="expression" dxfId="79" priority="235" stopIfTrue="1">
      <formula>NOT(MONTH(C284)=$B$285)</formula>
    </cfRule>
  </conditionalFormatting>
  <conditionalFormatting sqref="C312:W323">
    <cfRule type="expression" dxfId="78" priority="55" stopIfTrue="1">
      <formula>NOT(MONTH(C312)=$B$313)</formula>
    </cfRule>
  </conditionalFormatting>
  <conditionalFormatting sqref="C116:W127">
    <cfRule type="expression" dxfId="77" priority="236" stopIfTrue="1">
      <formula>NOT(MONTH(C116)=$B$117)</formula>
    </cfRule>
  </conditionalFormatting>
  <conditionalFormatting sqref="C256:W267 C268:C275">
    <cfRule type="expression" dxfId="76" priority="233" stopIfTrue="1">
      <formula>NOT(MONTH(C256)=$B$257)</formula>
    </cfRule>
  </conditionalFormatting>
  <conditionalFormatting sqref="C32:W32 C34:W34 C36:W36 C38:W38 C40:W40 C42:W42">
    <cfRule type="expression" dxfId="75" priority="228" stopIfTrue="1">
      <formula>NOT(MONTH(C32)=$B$33)</formula>
    </cfRule>
  </conditionalFormatting>
  <conditionalFormatting sqref="W296">
    <cfRule type="expression" dxfId="74" priority="81" stopIfTrue="1">
      <formula>IF(WEEKDAY(W296)=1,TRUE,FALSE)</formula>
    </cfRule>
    <cfRule type="expression" dxfId="73" priority="82" stopIfTrue="1">
      <formula>COUNTIF(Festivos,W296)&gt;0.9</formula>
    </cfRule>
  </conditionalFormatting>
  <conditionalFormatting sqref="W268">
    <cfRule type="expression" dxfId="72" priority="79" stopIfTrue="1">
      <formula>IF(WEEKDAY(W268)=1,TRUE,FALSE)</formula>
    </cfRule>
    <cfRule type="expression" dxfId="71" priority="80" stopIfTrue="1">
      <formula>COUNTIF(Festivos,W268)&gt;0.9</formula>
    </cfRule>
  </conditionalFormatting>
  <conditionalFormatting sqref="W240">
    <cfRule type="expression" dxfId="70" priority="77" stopIfTrue="1">
      <formula>IF(WEEKDAY(W240)=1,TRUE,FALSE)</formula>
    </cfRule>
    <cfRule type="expression" dxfId="69" priority="78" stopIfTrue="1">
      <formula>COUNTIF(Festivos,W240)&gt;0.9</formula>
    </cfRule>
  </conditionalFormatting>
  <conditionalFormatting sqref="W212">
    <cfRule type="expression" dxfId="68" priority="75" stopIfTrue="1">
      <formula>IF(WEEKDAY(W212)=1,TRUE,FALSE)</formula>
    </cfRule>
    <cfRule type="expression" dxfId="67" priority="76" stopIfTrue="1">
      <formula>COUNTIF(Festivos,W212)&gt;0.9</formula>
    </cfRule>
  </conditionalFormatting>
  <conditionalFormatting sqref="W184">
    <cfRule type="expression" dxfId="66" priority="73" stopIfTrue="1">
      <formula>IF(WEEKDAY(W184)=1,TRUE,FALSE)</formula>
    </cfRule>
    <cfRule type="expression" dxfId="65" priority="74" stopIfTrue="1">
      <formula>COUNTIF(Festivos,W184)&gt;0.9</formula>
    </cfRule>
  </conditionalFormatting>
  <conditionalFormatting sqref="W156">
    <cfRule type="expression" dxfId="64" priority="71" stopIfTrue="1">
      <formula>IF(WEEKDAY(W156)=1,TRUE,FALSE)</formula>
    </cfRule>
    <cfRule type="expression" dxfId="63" priority="72" stopIfTrue="1">
      <formula>COUNTIF(Festivos,W156)&gt;0.9</formula>
    </cfRule>
  </conditionalFormatting>
  <conditionalFormatting sqref="W128">
    <cfRule type="expression" dxfId="62" priority="69" stopIfTrue="1">
      <formula>IF(WEEKDAY(W128)=1,TRUE,FALSE)</formula>
    </cfRule>
    <cfRule type="expression" dxfId="61" priority="70" stopIfTrue="1">
      <formula>COUNTIF(Festivos,W128)&gt;0.9</formula>
    </cfRule>
  </conditionalFormatting>
  <conditionalFormatting sqref="W100">
    <cfRule type="expression" dxfId="60" priority="67" stopIfTrue="1">
      <formula>IF(WEEKDAY(W100)=1,TRUE,FALSE)</formula>
    </cfRule>
    <cfRule type="expression" dxfId="59" priority="68" stopIfTrue="1">
      <formula>COUNTIF(Festivos,W100)&gt;0.9</formula>
    </cfRule>
  </conditionalFormatting>
  <conditionalFormatting sqref="W72">
    <cfRule type="expression" dxfId="58" priority="65" stopIfTrue="1">
      <formula>IF(WEEKDAY(W72)=1,TRUE,FALSE)</formula>
    </cfRule>
    <cfRule type="expression" dxfId="57" priority="66" stopIfTrue="1">
      <formula>COUNTIF(Festivos,W72)&gt;0.9</formula>
    </cfRule>
  </conditionalFormatting>
  <conditionalFormatting sqref="W44">
    <cfRule type="expression" dxfId="56" priority="63" stopIfTrue="1">
      <formula>IF(WEEKDAY(W44)=1,TRUE,FALSE)</formula>
    </cfRule>
    <cfRule type="expression" dxfId="55" priority="64" stopIfTrue="1">
      <formula>COUNTIF(Festivos,W44)&gt;0.9</formula>
    </cfRule>
  </conditionalFormatting>
  <conditionalFormatting sqref="W16">
    <cfRule type="expression" dxfId="54" priority="61" stopIfTrue="1">
      <formula>IF(WEEKDAY(W16)=1,TRUE,FALSE)</formula>
    </cfRule>
    <cfRule type="expression" dxfId="53" priority="62" stopIfTrue="1">
      <formula>COUNTIF(Festivos,W16)&gt;0.9</formula>
    </cfRule>
  </conditionalFormatting>
  <conditionalFormatting sqref="C16:W23 C32:W32 C88:W100 C172:W191 C200:W219 C228:W247 C256:W275 C284:W303 C312:W331 C34:W34 C6:W6 C8:W8 C10:W10 C12:W12 C14:W14 C36:W36 C38:W38 C40:W40 C42:W42 C44:W51 C60:W79 C116:W135 C144:W163 D101:W107">
    <cfRule type="expression" dxfId="52" priority="238" stopIfTrue="1">
      <formula xml:space="preserve"> AND($Z$4, MATCH(C6,Festivos, 0) &gt; 0 )</formula>
    </cfRule>
  </conditionalFormatting>
  <conditionalFormatting sqref="C4:W4 C6:W6 C8:W8 C10:W10 C12:W12 C14:W14">
    <cfRule type="expression" dxfId="51" priority="50" stopIfTrue="1">
      <formula>IF(WEEKDAY(C4)=1,TRUE,FALSE)</formula>
    </cfRule>
    <cfRule type="expression" dxfId="50" priority="51" stopIfTrue="1">
      <formula xml:space="preserve"> AND($Z$4, MATCH(C4,Festivos, 0) &gt; 0 )</formula>
    </cfRule>
    <cfRule type="expression" dxfId="49" priority="52" stopIfTrue="1">
      <formula>COUNTIF(Festivos,C4)&gt;0.9</formula>
    </cfRule>
  </conditionalFormatting>
  <conditionalFormatting sqref="C4:W4 C6:W6 C8:W8 C10:W10 C12:W12 C14:W14">
    <cfRule type="expression" dxfId="48" priority="49" stopIfTrue="1">
      <formula>NOT(MONTH(C4)=$B$5)</formula>
    </cfRule>
  </conditionalFormatting>
  <conditionalFormatting sqref="C5:W5">
    <cfRule type="expression" dxfId="47" priority="46" stopIfTrue="1">
      <formula>IF(WEEKDAY(C5)=1,TRUE,FALSE)</formula>
    </cfRule>
    <cfRule type="expression" dxfId="46" priority="48" stopIfTrue="1">
      <formula>COUNTIF(Festivos,C5)&gt;0.9</formula>
    </cfRule>
  </conditionalFormatting>
  <conditionalFormatting sqref="C5:W5">
    <cfRule type="expression" dxfId="45" priority="45" stopIfTrue="1">
      <formula>NOT(MONTH(C5)=$B$5)</formula>
    </cfRule>
  </conditionalFormatting>
  <conditionalFormatting sqref="C5:W5">
    <cfRule type="expression" dxfId="44" priority="47" stopIfTrue="1">
      <formula xml:space="preserve"> AND($Z$4, MATCH(C5,Festivos, 0) &gt; 0 )</formula>
    </cfRule>
  </conditionalFormatting>
  <conditionalFormatting sqref="C7:W7">
    <cfRule type="expression" dxfId="43" priority="42" stopIfTrue="1">
      <formula>IF(WEEKDAY(C7)=1,TRUE,FALSE)</formula>
    </cfRule>
    <cfRule type="expression" dxfId="42" priority="44" stopIfTrue="1">
      <formula>COUNTIF(Festivos,C7)&gt;0.9</formula>
    </cfRule>
  </conditionalFormatting>
  <conditionalFormatting sqref="C7:W7">
    <cfRule type="expression" dxfId="41" priority="41" stopIfTrue="1">
      <formula>NOT(MONTH(C7)=$B$5)</formula>
    </cfRule>
  </conditionalFormatting>
  <conditionalFormatting sqref="C7:W7">
    <cfRule type="expression" dxfId="40" priority="43" stopIfTrue="1">
      <formula xml:space="preserve"> AND($Z$4, MATCH(C7,Festivos, 0) &gt; 0 )</formula>
    </cfRule>
  </conditionalFormatting>
  <conditionalFormatting sqref="C9:W9">
    <cfRule type="expression" dxfId="39" priority="38" stopIfTrue="1">
      <formula>IF(WEEKDAY(C9)=1,TRUE,FALSE)</formula>
    </cfRule>
    <cfRule type="expression" dxfId="38" priority="40" stopIfTrue="1">
      <formula>COUNTIF(Festivos,C9)&gt;0.9</formula>
    </cfRule>
  </conditionalFormatting>
  <conditionalFormatting sqref="C9:W9">
    <cfRule type="expression" dxfId="37" priority="37" stopIfTrue="1">
      <formula>NOT(MONTH(C9)=$B$5)</formula>
    </cfRule>
  </conditionalFormatting>
  <conditionalFormatting sqref="C9:W9">
    <cfRule type="expression" dxfId="36" priority="39" stopIfTrue="1">
      <formula xml:space="preserve"> AND($Z$4, MATCH(C9,Festivos, 0) &gt; 0 )</formula>
    </cfRule>
  </conditionalFormatting>
  <conditionalFormatting sqref="C11:W11">
    <cfRule type="expression" dxfId="35" priority="34" stopIfTrue="1">
      <formula>IF(WEEKDAY(C11)=1,TRUE,FALSE)</formula>
    </cfRule>
    <cfRule type="expression" dxfId="34" priority="36" stopIfTrue="1">
      <formula>COUNTIF(Festivos,C11)&gt;0.9</formula>
    </cfRule>
  </conditionalFormatting>
  <conditionalFormatting sqref="C11:W11">
    <cfRule type="expression" dxfId="33" priority="33" stopIfTrue="1">
      <formula>NOT(MONTH(C11)=$B$5)</formula>
    </cfRule>
  </conditionalFormatting>
  <conditionalFormatting sqref="C11:W11">
    <cfRule type="expression" dxfId="32" priority="35" stopIfTrue="1">
      <formula xml:space="preserve"> AND($Z$4, MATCH(C11,Festivos, 0) &gt; 0 )</formula>
    </cfRule>
  </conditionalFormatting>
  <conditionalFormatting sqref="C13:W13">
    <cfRule type="expression" dxfId="31" priority="30" stopIfTrue="1">
      <formula>IF(WEEKDAY(C13)=1,TRUE,FALSE)</formula>
    </cfRule>
    <cfRule type="expression" dxfId="30" priority="32" stopIfTrue="1">
      <formula>COUNTIF(Festivos,C13)&gt;0.9</formula>
    </cfRule>
  </conditionalFormatting>
  <conditionalFormatting sqref="C13:W13">
    <cfRule type="expression" dxfId="29" priority="29" stopIfTrue="1">
      <formula>NOT(MONTH(C13)=$B$5)</formula>
    </cfRule>
  </conditionalFormatting>
  <conditionalFormatting sqref="C13:W13">
    <cfRule type="expression" dxfId="28" priority="31" stopIfTrue="1">
      <formula xml:space="preserve"> AND($Z$4, MATCH(C13,Festivos, 0) &gt; 0 )</formula>
    </cfRule>
  </conditionalFormatting>
  <conditionalFormatting sqref="C15:W15">
    <cfRule type="expression" dxfId="27" priority="26" stopIfTrue="1">
      <formula>IF(WEEKDAY(C15)=1,TRUE,FALSE)</formula>
    </cfRule>
    <cfRule type="expression" dxfId="26" priority="28" stopIfTrue="1">
      <formula>COUNTIF(Festivos,C15)&gt;0.9</formula>
    </cfRule>
  </conditionalFormatting>
  <conditionalFormatting sqref="C15:W15">
    <cfRule type="expression" dxfId="25" priority="25" stopIfTrue="1">
      <formula>NOT(MONTH(C15)=$B$5)</formula>
    </cfRule>
  </conditionalFormatting>
  <conditionalFormatting sqref="C15:W15">
    <cfRule type="expression" dxfId="24" priority="27" stopIfTrue="1">
      <formula xml:space="preserve"> AND($Z$4, MATCH(C15,Festivos, 0) &gt; 0 )</formula>
    </cfRule>
  </conditionalFormatting>
  <conditionalFormatting sqref="C33:W33">
    <cfRule type="expression" dxfId="23" priority="22" stopIfTrue="1">
      <formula>IF(WEEKDAY(C33)=1,TRUE,FALSE)</formula>
    </cfRule>
    <cfRule type="expression" dxfId="22" priority="24" stopIfTrue="1">
      <formula>COUNTIF(Festivos,C33)&gt;0.9</formula>
    </cfRule>
  </conditionalFormatting>
  <conditionalFormatting sqref="C33:W33">
    <cfRule type="expression" dxfId="21" priority="21" stopIfTrue="1">
      <formula>NOT(MONTH(C33)=$B$33)</formula>
    </cfRule>
  </conditionalFormatting>
  <conditionalFormatting sqref="C33:W33">
    <cfRule type="expression" dxfId="20" priority="23" stopIfTrue="1">
      <formula xml:space="preserve"> AND($Z$4, MATCH(C33,Festivos, 0) &gt; 0 )</formula>
    </cfRule>
  </conditionalFormatting>
  <conditionalFormatting sqref="C35:W35">
    <cfRule type="expression" dxfId="19" priority="18" stopIfTrue="1">
      <formula>IF(WEEKDAY(C35)=1,TRUE,FALSE)</formula>
    </cfRule>
    <cfRule type="expression" dxfId="18" priority="20" stopIfTrue="1">
      <formula>COUNTIF(Festivos,C35)&gt;0.9</formula>
    </cfRule>
  </conditionalFormatting>
  <conditionalFormatting sqref="C35:W35">
    <cfRule type="expression" dxfId="17" priority="17" stopIfTrue="1">
      <formula>NOT(MONTH(C35)=$B$33)</formula>
    </cfRule>
  </conditionalFormatting>
  <conditionalFormatting sqref="C35:W35">
    <cfRule type="expression" dxfId="16" priority="19" stopIfTrue="1">
      <formula xml:space="preserve"> AND($Z$4, MATCH(C35,Festivos, 0) &gt; 0 )</formula>
    </cfRule>
  </conditionalFormatting>
  <conditionalFormatting sqref="C37:W37">
    <cfRule type="expression" dxfId="15" priority="14" stopIfTrue="1">
      <formula>IF(WEEKDAY(C37)=1,TRUE,FALSE)</formula>
    </cfRule>
    <cfRule type="expression" dxfId="14" priority="16" stopIfTrue="1">
      <formula>COUNTIF(Festivos,C37)&gt;0.9</formula>
    </cfRule>
  </conditionalFormatting>
  <conditionalFormatting sqref="C37:W37">
    <cfRule type="expression" dxfId="13" priority="13" stopIfTrue="1">
      <formula>NOT(MONTH(C37)=$B$33)</formula>
    </cfRule>
  </conditionalFormatting>
  <conditionalFormatting sqref="C37:W37">
    <cfRule type="expression" dxfId="12" priority="15" stopIfTrue="1">
      <formula xml:space="preserve"> AND($Z$4, MATCH(C37,Festivos, 0) &gt; 0 )</formula>
    </cfRule>
  </conditionalFormatting>
  <conditionalFormatting sqref="C39:W39">
    <cfRule type="expression" dxfId="11" priority="10" stopIfTrue="1">
      <formula>IF(WEEKDAY(C39)=1,TRUE,FALSE)</formula>
    </cfRule>
    <cfRule type="expression" dxfId="10" priority="12" stopIfTrue="1">
      <formula>COUNTIF(Festivos,C39)&gt;0.9</formula>
    </cfRule>
  </conditionalFormatting>
  <conditionalFormatting sqref="C39:W39">
    <cfRule type="expression" dxfId="9" priority="9" stopIfTrue="1">
      <formula>NOT(MONTH(C39)=$B$33)</formula>
    </cfRule>
  </conditionalFormatting>
  <conditionalFormatting sqref="C39:W39">
    <cfRule type="expression" dxfId="8" priority="11" stopIfTrue="1">
      <formula xml:space="preserve"> AND($Z$4, MATCH(C39,Festivos, 0) &gt; 0 )</formula>
    </cfRule>
  </conditionalFormatting>
  <conditionalFormatting sqref="C41:W41">
    <cfRule type="expression" dxfId="7" priority="6" stopIfTrue="1">
      <formula>IF(WEEKDAY(C41)=1,TRUE,FALSE)</formula>
    </cfRule>
    <cfRule type="expression" dxfId="6" priority="8" stopIfTrue="1">
      <formula>COUNTIF(Festivos,C41)&gt;0.9</formula>
    </cfRule>
  </conditionalFormatting>
  <conditionalFormatting sqref="C41:W41">
    <cfRule type="expression" dxfId="5" priority="5" stopIfTrue="1">
      <formula>NOT(MONTH(C41)=$B$33)</formula>
    </cfRule>
  </conditionalFormatting>
  <conditionalFormatting sqref="C41:W41">
    <cfRule type="expression" dxfId="4" priority="7" stopIfTrue="1">
      <formula xml:space="preserve"> AND($Z$4, MATCH(C41,Festivos, 0) &gt; 0 )</formula>
    </cfRule>
  </conditionalFormatting>
  <conditionalFormatting sqref="C43:W43">
    <cfRule type="expression" dxfId="3" priority="2" stopIfTrue="1">
      <formula>IF(WEEKDAY(C43)=1,TRUE,FALSE)</formula>
    </cfRule>
    <cfRule type="expression" dxfId="2" priority="4" stopIfTrue="1">
      <formula>COUNTIF(Festivos,C43)&gt;0.9</formula>
    </cfRule>
  </conditionalFormatting>
  <conditionalFormatting sqref="C43:W43">
    <cfRule type="expression" dxfId="1" priority="1" stopIfTrue="1">
      <formula>NOT(MONTH(C43)=$B$33)</formula>
    </cfRule>
  </conditionalFormatting>
  <conditionalFormatting sqref="C43:W43">
    <cfRule type="expression" dxfId="0" priority="3" stopIfTrue="1">
      <formula xml:space="preserve"> AND($Z$4, MATCH(C43,Festivos, 0) &gt; 0 )</formula>
    </cfRule>
  </conditionalFormatting>
  <hyperlinks>
    <hyperlink ref="C2:H2" r:id="rId1" display="Modelines.com  calendarios"/>
  </hyperlinks>
  <pageMargins left="0.23622047244094491" right="0.23622047244094491" top="0.35433070866141736" bottom="0.35433070866141736"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34" r:id="rId5" name="Check Box 10">
              <controlPr defaultSize="0" print="0" autoFill="0" autoLine="0" autoPict="0" altText="Cambia de color ">
                <anchor moveWithCells="1">
                  <from>
                    <xdr:col>25</xdr:col>
                    <xdr:colOff>19050</xdr:colOff>
                    <xdr:row>3</xdr:row>
                    <xdr:rowOff>171450</xdr:rowOff>
                  </from>
                  <to>
                    <xdr:col>25</xdr:col>
                    <xdr:colOff>2143125</xdr:colOff>
                    <xdr:row>4</xdr:row>
                    <xdr:rowOff>28575</xdr:rowOff>
                  </to>
                </anchor>
              </controlPr>
            </control>
          </mc:Choice>
        </mc:AlternateContent>
        <mc:AlternateContent xmlns:mc="http://schemas.openxmlformats.org/markup-compatibility/2006">
          <mc:Choice Requires="x14">
            <control shapeId="1036" r:id="rId6" name="Scroll Bar 12">
              <controlPr defaultSize="0" autoPict="0">
                <anchor moveWithCells="1">
                  <from>
                    <xdr:col>25</xdr:col>
                    <xdr:colOff>390525</xdr:colOff>
                    <xdr:row>1</xdr:row>
                    <xdr:rowOff>28575</xdr:rowOff>
                  </from>
                  <to>
                    <xdr:col>25</xdr:col>
                    <xdr:colOff>2105025</xdr:colOff>
                    <xdr:row>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8"/>
  <sheetViews>
    <sheetView windowProtection="1" workbookViewId="0">
      <selection activeCell="G14" sqref="G14"/>
    </sheetView>
  </sheetViews>
  <sheetFormatPr baseColWidth="10" defaultRowHeight="15" x14ac:dyDescent="0.25"/>
  <cols>
    <col min="1" max="1" width="11.42578125" style="66"/>
    <col min="2" max="2" width="23.7109375" style="66" bestFit="1" customWidth="1"/>
    <col min="3" max="5" width="11.42578125" style="66"/>
    <col min="6" max="6" width="30.85546875" style="66" bestFit="1" customWidth="1"/>
    <col min="7" max="7" width="25.140625" style="66" bestFit="1" customWidth="1"/>
    <col min="8" max="8" width="18" style="66" customWidth="1"/>
    <col min="9" max="9" width="11.42578125" style="66"/>
    <col min="10" max="10" width="15.28515625" style="66" customWidth="1"/>
    <col min="11" max="11" width="35.42578125" style="66" customWidth="1"/>
    <col min="12" max="12" width="18.7109375" style="66" customWidth="1"/>
    <col min="13" max="13" width="11.42578125" style="66"/>
    <col min="258" max="258" width="23.7109375" bestFit="1" customWidth="1"/>
    <col min="262" max="262" width="30.85546875" bestFit="1" customWidth="1"/>
    <col min="263" max="263" width="25.140625" bestFit="1" customWidth="1"/>
    <col min="264" max="264" width="18" customWidth="1"/>
    <col min="266" max="266" width="15.28515625" customWidth="1"/>
    <col min="267" max="267" width="35.42578125" customWidth="1"/>
    <col min="268" max="268" width="18.7109375" customWidth="1"/>
    <col min="514" max="514" width="23.7109375" bestFit="1" customWidth="1"/>
    <col min="518" max="518" width="30.85546875" bestFit="1" customWidth="1"/>
    <col min="519" max="519" width="25.140625" bestFit="1" customWidth="1"/>
    <col min="520" max="520" width="18" customWidth="1"/>
    <col min="522" max="522" width="15.28515625" customWidth="1"/>
    <col min="523" max="523" width="35.42578125" customWidth="1"/>
    <col min="524" max="524" width="18.7109375" customWidth="1"/>
    <col min="770" max="770" width="23.7109375" bestFit="1" customWidth="1"/>
    <col min="774" max="774" width="30.85546875" bestFit="1" customWidth="1"/>
    <col min="775" max="775" width="25.140625" bestFit="1" customWidth="1"/>
    <col min="776" max="776" width="18" customWidth="1"/>
    <col min="778" max="778" width="15.28515625" customWidth="1"/>
    <col min="779" max="779" width="35.42578125" customWidth="1"/>
    <col min="780" max="780" width="18.7109375" customWidth="1"/>
    <col min="1026" max="1026" width="23.7109375" bestFit="1" customWidth="1"/>
    <col min="1030" max="1030" width="30.85546875" bestFit="1" customWidth="1"/>
    <col min="1031" max="1031" width="25.140625" bestFit="1" customWidth="1"/>
    <col min="1032" max="1032" width="18" customWidth="1"/>
    <col min="1034" max="1034" width="15.28515625" customWidth="1"/>
    <col min="1035" max="1035" width="35.42578125" customWidth="1"/>
    <col min="1036" max="1036" width="18.7109375" customWidth="1"/>
    <col min="1282" max="1282" width="23.7109375" bestFit="1" customWidth="1"/>
    <col min="1286" max="1286" width="30.85546875" bestFit="1" customWidth="1"/>
    <col min="1287" max="1287" width="25.140625" bestFit="1" customWidth="1"/>
    <col min="1288" max="1288" width="18" customWidth="1"/>
    <col min="1290" max="1290" width="15.28515625" customWidth="1"/>
    <col min="1291" max="1291" width="35.42578125" customWidth="1"/>
    <col min="1292" max="1292" width="18.7109375" customWidth="1"/>
    <col min="1538" max="1538" width="23.7109375" bestFit="1" customWidth="1"/>
    <col min="1542" max="1542" width="30.85546875" bestFit="1" customWidth="1"/>
    <col min="1543" max="1543" width="25.140625" bestFit="1" customWidth="1"/>
    <col min="1544" max="1544" width="18" customWidth="1"/>
    <col min="1546" max="1546" width="15.28515625" customWidth="1"/>
    <col min="1547" max="1547" width="35.42578125" customWidth="1"/>
    <col min="1548" max="1548" width="18.7109375" customWidth="1"/>
    <col min="1794" max="1794" width="23.7109375" bestFit="1" customWidth="1"/>
    <col min="1798" max="1798" width="30.85546875" bestFit="1" customWidth="1"/>
    <col min="1799" max="1799" width="25.140625" bestFit="1" customWidth="1"/>
    <col min="1800" max="1800" width="18" customWidth="1"/>
    <col min="1802" max="1802" width="15.28515625" customWidth="1"/>
    <col min="1803" max="1803" width="35.42578125" customWidth="1"/>
    <col min="1804" max="1804" width="18.7109375" customWidth="1"/>
    <col min="2050" max="2050" width="23.7109375" bestFit="1" customWidth="1"/>
    <col min="2054" max="2054" width="30.85546875" bestFit="1" customWidth="1"/>
    <col min="2055" max="2055" width="25.140625" bestFit="1" customWidth="1"/>
    <col min="2056" max="2056" width="18" customWidth="1"/>
    <col min="2058" max="2058" width="15.28515625" customWidth="1"/>
    <col min="2059" max="2059" width="35.42578125" customWidth="1"/>
    <col min="2060" max="2060" width="18.7109375" customWidth="1"/>
    <col min="2306" max="2306" width="23.7109375" bestFit="1" customWidth="1"/>
    <col min="2310" max="2310" width="30.85546875" bestFit="1" customWidth="1"/>
    <col min="2311" max="2311" width="25.140625" bestFit="1" customWidth="1"/>
    <col min="2312" max="2312" width="18" customWidth="1"/>
    <col min="2314" max="2314" width="15.28515625" customWidth="1"/>
    <col min="2315" max="2315" width="35.42578125" customWidth="1"/>
    <col min="2316" max="2316" width="18.7109375" customWidth="1"/>
    <col min="2562" max="2562" width="23.7109375" bestFit="1" customWidth="1"/>
    <col min="2566" max="2566" width="30.85546875" bestFit="1" customWidth="1"/>
    <col min="2567" max="2567" width="25.140625" bestFit="1" customWidth="1"/>
    <col min="2568" max="2568" width="18" customWidth="1"/>
    <col min="2570" max="2570" width="15.28515625" customWidth="1"/>
    <col min="2571" max="2571" width="35.42578125" customWidth="1"/>
    <col min="2572" max="2572" width="18.7109375" customWidth="1"/>
    <col min="2818" max="2818" width="23.7109375" bestFit="1" customWidth="1"/>
    <col min="2822" max="2822" width="30.85546875" bestFit="1" customWidth="1"/>
    <col min="2823" max="2823" width="25.140625" bestFit="1" customWidth="1"/>
    <col min="2824" max="2824" width="18" customWidth="1"/>
    <col min="2826" max="2826" width="15.28515625" customWidth="1"/>
    <col min="2827" max="2827" width="35.42578125" customWidth="1"/>
    <col min="2828" max="2828" width="18.7109375" customWidth="1"/>
    <col min="3074" max="3074" width="23.7109375" bestFit="1" customWidth="1"/>
    <col min="3078" max="3078" width="30.85546875" bestFit="1" customWidth="1"/>
    <col min="3079" max="3079" width="25.140625" bestFit="1" customWidth="1"/>
    <col min="3080" max="3080" width="18" customWidth="1"/>
    <col min="3082" max="3082" width="15.28515625" customWidth="1"/>
    <col min="3083" max="3083" width="35.42578125" customWidth="1"/>
    <col min="3084" max="3084" width="18.7109375" customWidth="1"/>
    <col min="3330" max="3330" width="23.7109375" bestFit="1" customWidth="1"/>
    <col min="3334" max="3334" width="30.85546875" bestFit="1" customWidth="1"/>
    <col min="3335" max="3335" width="25.140625" bestFit="1" customWidth="1"/>
    <col min="3336" max="3336" width="18" customWidth="1"/>
    <col min="3338" max="3338" width="15.28515625" customWidth="1"/>
    <col min="3339" max="3339" width="35.42578125" customWidth="1"/>
    <col min="3340" max="3340" width="18.7109375" customWidth="1"/>
    <col min="3586" max="3586" width="23.7109375" bestFit="1" customWidth="1"/>
    <col min="3590" max="3590" width="30.85546875" bestFit="1" customWidth="1"/>
    <col min="3591" max="3591" width="25.140625" bestFit="1" customWidth="1"/>
    <col min="3592" max="3592" width="18" customWidth="1"/>
    <col min="3594" max="3594" width="15.28515625" customWidth="1"/>
    <col min="3595" max="3595" width="35.42578125" customWidth="1"/>
    <col min="3596" max="3596" width="18.7109375" customWidth="1"/>
    <col min="3842" max="3842" width="23.7109375" bestFit="1" customWidth="1"/>
    <col min="3846" max="3846" width="30.85546875" bestFit="1" customWidth="1"/>
    <col min="3847" max="3847" width="25.140625" bestFit="1" customWidth="1"/>
    <col min="3848" max="3848" width="18" customWidth="1"/>
    <col min="3850" max="3850" width="15.28515625" customWidth="1"/>
    <col min="3851" max="3851" width="35.42578125" customWidth="1"/>
    <col min="3852" max="3852" width="18.7109375" customWidth="1"/>
    <col min="4098" max="4098" width="23.7109375" bestFit="1" customWidth="1"/>
    <col min="4102" max="4102" width="30.85546875" bestFit="1" customWidth="1"/>
    <col min="4103" max="4103" width="25.140625" bestFit="1" customWidth="1"/>
    <col min="4104" max="4104" width="18" customWidth="1"/>
    <col min="4106" max="4106" width="15.28515625" customWidth="1"/>
    <col min="4107" max="4107" width="35.42578125" customWidth="1"/>
    <col min="4108" max="4108" width="18.7109375" customWidth="1"/>
    <col min="4354" max="4354" width="23.7109375" bestFit="1" customWidth="1"/>
    <col min="4358" max="4358" width="30.85546875" bestFit="1" customWidth="1"/>
    <col min="4359" max="4359" width="25.140625" bestFit="1" customWidth="1"/>
    <col min="4360" max="4360" width="18" customWidth="1"/>
    <col min="4362" max="4362" width="15.28515625" customWidth="1"/>
    <col min="4363" max="4363" width="35.42578125" customWidth="1"/>
    <col min="4364" max="4364" width="18.7109375" customWidth="1"/>
    <col min="4610" max="4610" width="23.7109375" bestFit="1" customWidth="1"/>
    <col min="4614" max="4614" width="30.85546875" bestFit="1" customWidth="1"/>
    <col min="4615" max="4615" width="25.140625" bestFit="1" customWidth="1"/>
    <col min="4616" max="4616" width="18" customWidth="1"/>
    <col min="4618" max="4618" width="15.28515625" customWidth="1"/>
    <col min="4619" max="4619" width="35.42578125" customWidth="1"/>
    <col min="4620" max="4620" width="18.7109375" customWidth="1"/>
    <col min="4866" max="4866" width="23.7109375" bestFit="1" customWidth="1"/>
    <col min="4870" max="4870" width="30.85546875" bestFit="1" customWidth="1"/>
    <col min="4871" max="4871" width="25.140625" bestFit="1" customWidth="1"/>
    <col min="4872" max="4872" width="18" customWidth="1"/>
    <col min="4874" max="4874" width="15.28515625" customWidth="1"/>
    <col min="4875" max="4875" width="35.42578125" customWidth="1"/>
    <col min="4876" max="4876" width="18.7109375" customWidth="1"/>
    <col min="5122" max="5122" width="23.7109375" bestFit="1" customWidth="1"/>
    <col min="5126" max="5126" width="30.85546875" bestFit="1" customWidth="1"/>
    <col min="5127" max="5127" width="25.140625" bestFit="1" customWidth="1"/>
    <col min="5128" max="5128" width="18" customWidth="1"/>
    <col min="5130" max="5130" width="15.28515625" customWidth="1"/>
    <col min="5131" max="5131" width="35.42578125" customWidth="1"/>
    <col min="5132" max="5132" width="18.7109375" customWidth="1"/>
    <col min="5378" max="5378" width="23.7109375" bestFit="1" customWidth="1"/>
    <col min="5382" max="5382" width="30.85546875" bestFit="1" customWidth="1"/>
    <col min="5383" max="5383" width="25.140625" bestFit="1" customWidth="1"/>
    <col min="5384" max="5384" width="18" customWidth="1"/>
    <col min="5386" max="5386" width="15.28515625" customWidth="1"/>
    <col min="5387" max="5387" width="35.42578125" customWidth="1"/>
    <col min="5388" max="5388" width="18.7109375" customWidth="1"/>
    <col min="5634" max="5634" width="23.7109375" bestFit="1" customWidth="1"/>
    <col min="5638" max="5638" width="30.85546875" bestFit="1" customWidth="1"/>
    <col min="5639" max="5639" width="25.140625" bestFit="1" customWidth="1"/>
    <col min="5640" max="5640" width="18" customWidth="1"/>
    <col min="5642" max="5642" width="15.28515625" customWidth="1"/>
    <col min="5643" max="5643" width="35.42578125" customWidth="1"/>
    <col min="5644" max="5644" width="18.7109375" customWidth="1"/>
    <col min="5890" max="5890" width="23.7109375" bestFit="1" customWidth="1"/>
    <col min="5894" max="5894" width="30.85546875" bestFit="1" customWidth="1"/>
    <col min="5895" max="5895" width="25.140625" bestFit="1" customWidth="1"/>
    <col min="5896" max="5896" width="18" customWidth="1"/>
    <col min="5898" max="5898" width="15.28515625" customWidth="1"/>
    <col min="5899" max="5899" width="35.42578125" customWidth="1"/>
    <col min="5900" max="5900" width="18.7109375" customWidth="1"/>
    <col min="6146" max="6146" width="23.7109375" bestFit="1" customWidth="1"/>
    <col min="6150" max="6150" width="30.85546875" bestFit="1" customWidth="1"/>
    <col min="6151" max="6151" width="25.140625" bestFit="1" customWidth="1"/>
    <col min="6152" max="6152" width="18" customWidth="1"/>
    <col min="6154" max="6154" width="15.28515625" customWidth="1"/>
    <col min="6155" max="6155" width="35.42578125" customWidth="1"/>
    <col min="6156" max="6156" width="18.7109375" customWidth="1"/>
    <col min="6402" max="6402" width="23.7109375" bestFit="1" customWidth="1"/>
    <col min="6406" max="6406" width="30.85546875" bestFit="1" customWidth="1"/>
    <col min="6407" max="6407" width="25.140625" bestFit="1" customWidth="1"/>
    <col min="6408" max="6408" width="18" customWidth="1"/>
    <col min="6410" max="6410" width="15.28515625" customWidth="1"/>
    <col min="6411" max="6411" width="35.42578125" customWidth="1"/>
    <col min="6412" max="6412" width="18.7109375" customWidth="1"/>
    <col min="6658" max="6658" width="23.7109375" bestFit="1" customWidth="1"/>
    <col min="6662" max="6662" width="30.85546875" bestFit="1" customWidth="1"/>
    <col min="6663" max="6663" width="25.140625" bestFit="1" customWidth="1"/>
    <col min="6664" max="6664" width="18" customWidth="1"/>
    <col min="6666" max="6666" width="15.28515625" customWidth="1"/>
    <col min="6667" max="6667" width="35.42578125" customWidth="1"/>
    <col min="6668" max="6668" width="18.7109375" customWidth="1"/>
    <col min="6914" max="6914" width="23.7109375" bestFit="1" customWidth="1"/>
    <col min="6918" max="6918" width="30.85546875" bestFit="1" customWidth="1"/>
    <col min="6919" max="6919" width="25.140625" bestFit="1" customWidth="1"/>
    <col min="6920" max="6920" width="18" customWidth="1"/>
    <col min="6922" max="6922" width="15.28515625" customWidth="1"/>
    <col min="6923" max="6923" width="35.42578125" customWidth="1"/>
    <col min="6924" max="6924" width="18.7109375" customWidth="1"/>
    <col min="7170" max="7170" width="23.7109375" bestFit="1" customWidth="1"/>
    <col min="7174" max="7174" width="30.85546875" bestFit="1" customWidth="1"/>
    <col min="7175" max="7175" width="25.140625" bestFit="1" customWidth="1"/>
    <col min="7176" max="7176" width="18" customWidth="1"/>
    <col min="7178" max="7178" width="15.28515625" customWidth="1"/>
    <col min="7179" max="7179" width="35.42578125" customWidth="1"/>
    <col min="7180" max="7180" width="18.7109375" customWidth="1"/>
    <col min="7426" max="7426" width="23.7109375" bestFit="1" customWidth="1"/>
    <col min="7430" max="7430" width="30.85546875" bestFit="1" customWidth="1"/>
    <col min="7431" max="7431" width="25.140625" bestFit="1" customWidth="1"/>
    <col min="7432" max="7432" width="18" customWidth="1"/>
    <col min="7434" max="7434" width="15.28515625" customWidth="1"/>
    <col min="7435" max="7435" width="35.42578125" customWidth="1"/>
    <col min="7436" max="7436" width="18.7109375" customWidth="1"/>
    <col min="7682" max="7682" width="23.7109375" bestFit="1" customWidth="1"/>
    <col min="7686" max="7686" width="30.85546875" bestFit="1" customWidth="1"/>
    <col min="7687" max="7687" width="25.140625" bestFit="1" customWidth="1"/>
    <col min="7688" max="7688" width="18" customWidth="1"/>
    <col min="7690" max="7690" width="15.28515625" customWidth="1"/>
    <col min="7691" max="7691" width="35.42578125" customWidth="1"/>
    <col min="7692" max="7692" width="18.7109375" customWidth="1"/>
    <col min="7938" max="7938" width="23.7109375" bestFit="1" customWidth="1"/>
    <col min="7942" max="7942" width="30.85546875" bestFit="1" customWidth="1"/>
    <col min="7943" max="7943" width="25.140625" bestFit="1" customWidth="1"/>
    <col min="7944" max="7944" width="18" customWidth="1"/>
    <col min="7946" max="7946" width="15.28515625" customWidth="1"/>
    <col min="7947" max="7947" width="35.42578125" customWidth="1"/>
    <col min="7948" max="7948" width="18.7109375" customWidth="1"/>
    <col min="8194" max="8194" width="23.7109375" bestFit="1" customWidth="1"/>
    <col min="8198" max="8198" width="30.85546875" bestFit="1" customWidth="1"/>
    <col min="8199" max="8199" width="25.140625" bestFit="1" customWidth="1"/>
    <col min="8200" max="8200" width="18" customWidth="1"/>
    <col min="8202" max="8202" width="15.28515625" customWidth="1"/>
    <col min="8203" max="8203" width="35.42578125" customWidth="1"/>
    <col min="8204" max="8204" width="18.7109375" customWidth="1"/>
    <col min="8450" max="8450" width="23.7109375" bestFit="1" customWidth="1"/>
    <col min="8454" max="8454" width="30.85546875" bestFit="1" customWidth="1"/>
    <col min="8455" max="8455" width="25.140625" bestFit="1" customWidth="1"/>
    <col min="8456" max="8456" width="18" customWidth="1"/>
    <col min="8458" max="8458" width="15.28515625" customWidth="1"/>
    <col min="8459" max="8459" width="35.42578125" customWidth="1"/>
    <col min="8460" max="8460" width="18.7109375" customWidth="1"/>
    <col min="8706" max="8706" width="23.7109375" bestFit="1" customWidth="1"/>
    <col min="8710" max="8710" width="30.85546875" bestFit="1" customWidth="1"/>
    <col min="8711" max="8711" width="25.140625" bestFit="1" customWidth="1"/>
    <col min="8712" max="8712" width="18" customWidth="1"/>
    <col min="8714" max="8714" width="15.28515625" customWidth="1"/>
    <col min="8715" max="8715" width="35.42578125" customWidth="1"/>
    <col min="8716" max="8716" width="18.7109375" customWidth="1"/>
    <col min="8962" max="8962" width="23.7109375" bestFit="1" customWidth="1"/>
    <col min="8966" max="8966" width="30.85546875" bestFit="1" customWidth="1"/>
    <col min="8967" max="8967" width="25.140625" bestFit="1" customWidth="1"/>
    <col min="8968" max="8968" width="18" customWidth="1"/>
    <col min="8970" max="8970" width="15.28515625" customWidth="1"/>
    <col min="8971" max="8971" width="35.42578125" customWidth="1"/>
    <col min="8972" max="8972" width="18.7109375" customWidth="1"/>
    <col min="9218" max="9218" width="23.7109375" bestFit="1" customWidth="1"/>
    <col min="9222" max="9222" width="30.85546875" bestFit="1" customWidth="1"/>
    <col min="9223" max="9223" width="25.140625" bestFit="1" customWidth="1"/>
    <col min="9224" max="9224" width="18" customWidth="1"/>
    <col min="9226" max="9226" width="15.28515625" customWidth="1"/>
    <col min="9227" max="9227" width="35.42578125" customWidth="1"/>
    <col min="9228" max="9228" width="18.7109375" customWidth="1"/>
    <col min="9474" max="9474" width="23.7109375" bestFit="1" customWidth="1"/>
    <col min="9478" max="9478" width="30.85546875" bestFit="1" customWidth="1"/>
    <col min="9479" max="9479" width="25.140625" bestFit="1" customWidth="1"/>
    <col min="9480" max="9480" width="18" customWidth="1"/>
    <col min="9482" max="9482" width="15.28515625" customWidth="1"/>
    <col min="9483" max="9483" width="35.42578125" customWidth="1"/>
    <col min="9484" max="9484" width="18.7109375" customWidth="1"/>
    <col min="9730" max="9730" width="23.7109375" bestFit="1" customWidth="1"/>
    <col min="9734" max="9734" width="30.85546875" bestFit="1" customWidth="1"/>
    <col min="9735" max="9735" width="25.140625" bestFit="1" customWidth="1"/>
    <col min="9736" max="9736" width="18" customWidth="1"/>
    <col min="9738" max="9738" width="15.28515625" customWidth="1"/>
    <col min="9739" max="9739" width="35.42578125" customWidth="1"/>
    <col min="9740" max="9740" width="18.7109375" customWidth="1"/>
    <col min="9986" max="9986" width="23.7109375" bestFit="1" customWidth="1"/>
    <col min="9990" max="9990" width="30.85546875" bestFit="1" customWidth="1"/>
    <col min="9991" max="9991" width="25.140625" bestFit="1" customWidth="1"/>
    <col min="9992" max="9992" width="18" customWidth="1"/>
    <col min="9994" max="9994" width="15.28515625" customWidth="1"/>
    <col min="9995" max="9995" width="35.42578125" customWidth="1"/>
    <col min="9996" max="9996" width="18.7109375" customWidth="1"/>
    <col min="10242" max="10242" width="23.7109375" bestFit="1" customWidth="1"/>
    <col min="10246" max="10246" width="30.85546875" bestFit="1" customWidth="1"/>
    <col min="10247" max="10247" width="25.140625" bestFit="1" customWidth="1"/>
    <col min="10248" max="10248" width="18" customWidth="1"/>
    <col min="10250" max="10250" width="15.28515625" customWidth="1"/>
    <col min="10251" max="10251" width="35.42578125" customWidth="1"/>
    <col min="10252" max="10252" width="18.7109375" customWidth="1"/>
    <col min="10498" max="10498" width="23.7109375" bestFit="1" customWidth="1"/>
    <col min="10502" max="10502" width="30.85546875" bestFit="1" customWidth="1"/>
    <col min="10503" max="10503" width="25.140625" bestFit="1" customWidth="1"/>
    <col min="10504" max="10504" width="18" customWidth="1"/>
    <col min="10506" max="10506" width="15.28515625" customWidth="1"/>
    <col min="10507" max="10507" width="35.42578125" customWidth="1"/>
    <col min="10508" max="10508" width="18.7109375" customWidth="1"/>
    <col min="10754" max="10754" width="23.7109375" bestFit="1" customWidth="1"/>
    <col min="10758" max="10758" width="30.85546875" bestFit="1" customWidth="1"/>
    <col min="10759" max="10759" width="25.140625" bestFit="1" customWidth="1"/>
    <col min="10760" max="10760" width="18" customWidth="1"/>
    <col min="10762" max="10762" width="15.28515625" customWidth="1"/>
    <col min="10763" max="10763" width="35.42578125" customWidth="1"/>
    <col min="10764" max="10764" width="18.7109375" customWidth="1"/>
    <col min="11010" max="11010" width="23.7109375" bestFit="1" customWidth="1"/>
    <col min="11014" max="11014" width="30.85546875" bestFit="1" customWidth="1"/>
    <col min="11015" max="11015" width="25.140625" bestFit="1" customWidth="1"/>
    <col min="11016" max="11016" width="18" customWidth="1"/>
    <col min="11018" max="11018" width="15.28515625" customWidth="1"/>
    <col min="11019" max="11019" width="35.42578125" customWidth="1"/>
    <col min="11020" max="11020" width="18.7109375" customWidth="1"/>
    <col min="11266" max="11266" width="23.7109375" bestFit="1" customWidth="1"/>
    <col min="11270" max="11270" width="30.85546875" bestFit="1" customWidth="1"/>
    <col min="11271" max="11271" width="25.140625" bestFit="1" customWidth="1"/>
    <col min="11272" max="11272" width="18" customWidth="1"/>
    <col min="11274" max="11274" width="15.28515625" customWidth="1"/>
    <col min="11275" max="11275" width="35.42578125" customWidth="1"/>
    <col min="11276" max="11276" width="18.7109375" customWidth="1"/>
    <col min="11522" max="11522" width="23.7109375" bestFit="1" customWidth="1"/>
    <col min="11526" max="11526" width="30.85546875" bestFit="1" customWidth="1"/>
    <col min="11527" max="11527" width="25.140625" bestFit="1" customWidth="1"/>
    <col min="11528" max="11528" width="18" customWidth="1"/>
    <col min="11530" max="11530" width="15.28515625" customWidth="1"/>
    <col min="11531" max="11531" width="35.42578125" customWidth="1"/>
    <col min="11532" max="11532" width="18.7109375" customWidth="1"/>
    <col min="11778" max="11778" width="23.7109375" bestFit="1" customWidth="1"/>
    <col min="11782" max="11782" width="30.85546875" bestFit="1" customWidth="1"/>
    <col min="11783" max="11783" width="25.140625" bestFit="1" customWidth="1"/>
    <col min="11784" max="11784" width="18" customWidth="1"/>
    <col min="11786" max="11786" width="15.28515625" customWidth="1"/>
    <col min="11787" max="11787" width="35.42578125" customWidth="1"/>
    <col min="11788" max="11788" width="18.7109375" customWidth="1"/>
    <col min="12034" max="12034" width="23.7109375" bestFit="1" customWidth="1"/>
    <col min="12038" max="12038" width="30.85546875" bestFit="1" customWidth="1"/>
    <col min="12039" max="12039" width="25.140625" bestFit="1" customWidth="1"/>
    <col min="12040" max="12040" width="18" customWidth="1"/>
    <col min="12042" max="12042" width="15.28515625" customWidth="1"/>
    <col min="12043" max="12043" width="35.42578125" customWidth="1"/>
    <col min="12044" max="12044" width="18.7109375" customWidth="1"/>
    <col min="12290" max="12290" width="23.7109375" bestFit="1" customWidth="1"/>
    <col min="12294" max="12294" width="30.85546875" bestFit="1" customWidth="1"/>
    <col min="12295" max="12295" width="25.140625" bestFit="1" customWidth="1"/>
    <col min="12296" max="12296" width="18" customWidth="1"/>
    <col min="12298" max="12298" width="15.28515625" customWidth="1"/>
    <col min="12299" max="12299" width="35.42578125" customWidth="1"/>
    <col min="12300" max="12300" width="18.7109375" customWidth="1"/>
    <col min="12546" max="12546" width="23.7109375" bestFit="1" customWidth="1"/>
    <col min="12550" max="12550" width="30.85546875" bestFit="1" customWidth="1"/>
    <col min="12551" max="12551" width="25.140625" bestFit="1" customWidth="1"/>
    <col min="12552" max="12552" width="18" customWidth="1"/>
    <col min="12554" max="12554" width="15.28515625" customWidth="1"/>
    <col min="12555" max="12555" width="35.42578125" customWidth="1"/>
    <col min="12556" max="12556" width="18.7109375" customWidth="1"/>
    <col min="12802" max="12802" width="23.7109375" bestFit="1" customWidth="1"/>
    <col min="12806" max="12806" width="30.85546875" bestFit="1" customWidth="1"/>
    <col min="12807" max="12807" width="25.140625" bestFit="1" customWidth="1"/>
    <col min="12808" max="12808" width="18" customWidth="1"/>
    <col min="12810" max="12810" width="15.28515625" customWidth="1"/>
    <col min="12811" max="12811" width="35.42578125" customWidth="1"/>
    <col min="12812" max="12812" width="18.7109375" customWidth="1"/>
    <col min="13058" max="13058" width="23.7109375" bestFit="1" customWidth="1"/>
    <col min="13062" max="13062" width="30.85546875" bestFit="1" customWidth="1"/>
    <col min="13063" max="13063" width="25.140625" bestFit="1" customWidth="1"/>
    <col min="13064" max="13064" width="18" customWidth="1"/>
    <col min="13066" max="13066" width="15.28515625" customWidth="1"/>
    <col min="13067" max="13067" width="35.42578125" customWidth="1"/>
    <col min="13068" max="13068" width="18.7109375" customWidth="1"/>
    <col min="13314" max="13314" width="23.7109375" bestFit="1" customWidth="1"/>
    <col min="13318" max="13318" width="30.85546875" bestFit="1" customWidth="1"/>
    <col min="13319" max="13319" width="25.140625" bestFit="1" customWidth="1"/>
    <col min="13320" max="13320" width="18" customWidth="1"/>
    <col min="13322" max="13322" width="15.28515625" customWidth="1"/>
    <col min="13323" max="13323" width="35.42578125" customWidth="1"/>
    <col min="13324" max="13324" width="18.7109375" customWidth="1"/>
    <col min="13570" max="13570" width="23.7109375" bestFit="1" customWidth="1"/>
    <col min="13574" max="13574" width="30.85546875" bestFit="1" customWidth="1"/>
    <col min="13575" max="13575" width="25.140625" bestFit="1" customWidth="1"/>
    <col min="13576" max="13576" width="18" customWidth="1"/>
    <col min="13578" max="13578" width="15.28515625" customWidth="1"/>
    <col min="13579" max="13579" width="35.42578125" customWidth="1"/>
    <col min="13580" max="13580" width="18.7109375" customWidth="1"/>
    <col min="13826" max="13826" width="23.7109375" bestFit="1" customWidth="1"/>
    <col min="13830" max="13830" width="30.85546875" bestFit="1" customWidth="1"/>
    <col min="13831" max="13831" width="25.140625" bestFit="1" customWidth="1"/>
    <col min="13832" max="13832" width="18" customWidth="1"/>
    <col min="13834" max="13834" width="15.28515625" customWidth="1"/>
    <col min="13835" max="13835" width="35.42578125" customWidth="1"/>
    <col min="13836" max="13836" width="18.7109375" customWidth="1"/>
    <col min="14082" max="14082" width="23.7109375" bestFit="1" customWidth="1"/>
    <col min="14086" max="14086" width="30.85546875" bestFit="1" customWidth="1"/>
    <col min="14087" max="14087" width="25.140625" bestFit="1" customWidth="1"/>
    <col min="14088" max="14088" width="18" customWidth="1"/>
    <col min="14090" max="14090" width="15.28515625" customWidth="1"/>
    <col min="14091" max="14091" width="35.42578125" customWidth="1"/>
    <col min="14092" max="14092" width="18.7109375" customWidth="1"/>
    <col min="14338" max="14338" width="23.7109375" bestFit="1" customWidth="1"/>
    <col min="14342" max="14342" width="30.85546875" bestFit="1" customWidth="1"/>
    <col min="14343" max="14343" width="25.140625" bestFit="1" customWidth="1"/>
    <col min="14344" max="14344" width="18" customWidth="1"/>
    <col min="14346" max="14346" width="15.28515625" customWidth="1"/>
    <col min="14347" max="14347" width="35.42578125" customWidth="1"/>
    <col min="14348" max="14348" width="18.7109375" customWidth="1"/>
    <col min="14594" max="14594" width="23.7109375" bestFit="1" customWidth="1"/>
    <col min="14598" max="14598" width="30.85546875" bestFit="1" customWidth="1"/>
    <col min="14599" max="14599" width="25.140625" bestFit="1" customWidth="1"/>
    <col min="14600" max="14600" width="18" customWidth="1"/>
    <col min="14602" max="14602" width="15.28515625" customWidth="1"/>
    <col min="14603" max="14603" width="35.42578125" customWidth="1"/>
    <col min="14604" max="14604" width="18.7109375" customWidth="1"/>
    <col min="14850" max="14850" width="23.7109375" bestFit="1" customWidth="1"/>
    <col min="14854" max="14854" width="30.85546875" bestFit="1" customWidth="1"/>
    <col min="14855" max="14855" width="25.140625" bestFit="1" customWidth="1"/>
    <col min="14856" max="14856" width="18" customWidth="1"/>
    <col min="14858" max="14858" width="15.28515625" customWidth="1"/>
    <col min="14859" max="14859" width="35.42578125" customWidth="1"/>
    <col min="14860" max="14860" width="18.7109375" customWidth="1"/>
    <col min="15106" max="15106" width="23.7109375" bestFit="1" customWidth="1"/>
    <col min="15110" max="15110" width="30.85546875" bestFit="1" customWidth="1"/>
    <col min="15111" max="15111" width="25.140625" bestFit="1" customWidth="1"/>
    <col min="15112" max="15112" width="18" customWidth="1"/>
    <col min="15114" max="15114" width="15.28515625" customWidth="1"/>
    <col min="15115" max="15115" width="35.42578125" customWidth="1"/>
    <col min="15116" max="15116" width="18.7109375" customWidth="1"/>
    <col min="15362" max="15362" width="23.7109375" bestFit="1" customWidth="1"/>
    <col min="15366" max="15366" width="30.85546875" bestFit="1" customWidth="1"/>
    <col min="15367" max="15367" width="25.140625" bestFit="1" customWidth="1"/>
    <col min="15368" max="15368" width="18" customWidth="1"/>
    <col min="15370" max="15370" width="15.28515625" customWidth="1"/>
    <col min="15371" max="15371" width="35.42578125" customWidth="1"/>
    <col min="15372" max="15372" width="18.7109375" customWidth="1"/>
    <col min="15618" max="15618" width="23.7109375" bestFit="1" customWidth="1"/>
    <col min="15622" max="15622" width="30.85546875" bestFit="1" customWidth="1"/>
    <col min="15623" max="15623" width="25.140625" bestFit="1" customWidth="1"/>
    <col min="15624" max="15624" width="18" customWidth="1"/>
    <col min="15626" max="15626" width="15.28515625" customWidth="1"/>
    <col min="15627" max="15627" width="35.42578125" customWidth="1"/>
    <col min="15628" max="15628" width="18.7109375" customWidth="1"/>
    <col min="15874" max="15874" width="23.7109375" bestFit="1" customWidth="1"/>
    <col min="15878" max="15878" width="30.85546875" bestFit="1" customWidth="1"/>
    <col min="15879" max="15879" width="25.140625" bestFit="1" customWidth="1"/>
    <col min="15880" max="15880" width="18" customWidth="1"/>
    <col min="15882" max="15882" width="15.28515625" customWidth="1"/>
    <col min="15883" max="15883" width="35.42578125" customWidth="1"/>
    <col min="15884" max="15884" width="18.7109375" customWidth="1"/>
    <col min="16130" max="16130" width="23.7109375" bestFit="1" customWidth="1"/>
    <col min="16134" max="16134" width="30.85546875" bestFit="1" customWidth="1"/>
    <col min="16135" max="16135" width="25.140625" bestFit="1" customWidth="1"/>
    <col min="16136" max="16136" width="18" customWidth="1"/>
    <col min="16138" max="16138" width="15.28515625" customWidth="1"/>
    <col min="16139" max="16139" width="35.42578125" customWidth="1"/>
    <col min="16140" max="16140" width="18.7109375" customWidth="1"/>
  </cols>
  <sheetData>
    <row r="1" spans="1:12" ht="20.25" x14ac:dyDescent="0.4">
      <c r="A1" s="64" t="s">
        <v>15</v>
      </c>
      <c r="B1" s="65" t="s">
        <v>16</v>
      </c>
      <c r="F1" s="268" t="s">
        <v>17</v>
      </c>
      <c r="G1" s="269"/>
      <c r="H1" s="269"/>
      <c r="I1" s="77"/>
      <c r="J1" s="268" t="s">
        <v>18</v>
      </c>
      <c r="K1" s="269"/>
      <c r="L1" s="269"/>
    </row>
    <row r="2" spans="1:12" x14ac:dyDescent="0.25">
      <c r="A2" s="67">
        <f>DATE(ANUAL,1,1)</f>
        <v>42005</v>
      </c>
      <c r="B2" s="66" t="s">
        <v>19</v>
      </c>
      <c r="F2" s="70" t="s">
        <v>20</v>
      </c>
      <c r="G2" s="71" t="s">
        <v>21</v>
      </c>
      <c r="H2" s="70" t="s">
        <v>22</v>
      </c>
      <c r="I2" s="77"/>
      <c r="J2" s="75">
        <f>DOLLAR(("4/"&amp;ANUAL)/7+MOD(19*MOD(ANUAL,19)-7,30)*14%,)*7-6</f>
        <v>42099</v>
      </c>
      <c r="K2" s="73" t="s">
        <v>23</v>
      </c>
      <c r="L2" s="74">
        <f>J2</f>
        <v>42099</v>
      </c>
    </row>
    <row r="3" spans="1:12" x14ac:dyDescent="0.25">
      <c r="A3" s="67">
        <f t="shared" ref="A3:A32" si="0">A2+1</f>
        <v>42006</v>
      </c>
      <c r="B3" s="66" t="s">
        <v>24</v>
      </c>
      <c r="F3" s="72">
        <f>DATE(ANUAL,1,1)</f>
        <v>42005</v>
      </c>
      <c r="G3" s="73" t="s">
        <v>25</v>
      </c>
      <c r="H3" s="74">
        <f>F3</f>
        <v>42005</v>
      </c>
      <c r="I3" s="77"/>
      <c r="J3" s="75">
        <f>DATE(ANUAL,3,19)</f>
        <v>42082</v>
      </c>
      <c r="K3" s="73" t="s">
        <v>26</v>
      </c>
      <c r="L3" s="74">
        <f t="shared" ref="L3:L23" si="1">J3</f>
        <v>42082</v>
      </c>
    </row>
    <row r="4" spans="1:12" x14ac:dyDescent="0.25">
      <c r="A4" s="67">
        <f t="shared" si="0"/>
        <v>42007</v>
      </c>
      <c r="B4" s="66" t="s">
        <v>27</v>
      </c>
      <c r="F4" s="72">
        <f>DATE(ANUAL,5,1)</f>
        <v>42125</v>
      </c>
      <c r="G4" s="73" t="s">
        <v>28</v>
      </c>
      <c r="H4" s="74">
        <f t="shared" ref="H4:H11" si="2">F4</f>
        <v>42125</v>
      </c>
      <c r="I4" s="77"/>
      <c r="J4" s="75">
        <f>DATE(ANUAL,8,15)</f>
        <v>42231</v>
      </c>
      <c r="K4" s="76" t="s">
        <v>29</v>
      </c>
      <c r="L4" s="74">
        <f t="shared" si="1"/>
        <v>42231</v>
      </c>
    </row>
    <row r="5" spans="1:12" x14ac:dyDescent="0.25">
      <c r="A5" s="67">
        <f t="shared" si="0"/>
        <v>42008</v>
      </c>
      <c r="B5" s="66" t="s">
        <v>30</v>
      </c>
      <c r="F5" s="72">
        <f>DATE(ANUAL,10,12)</f>
        <v>42289</v>
      </c>
      <c r="G5" s="73" t="s">
        <v>31</v>
      </c>
      <c r="H5" s="74">
        <f t="shared" si="2"/>
        <v>42289</v>
      </c>
      <c r="I5" s="77"/>
      <c r="J5" s="75">
        <f>DATE(ANUAL,7,25)</f>
        <v>42210</v>
      </c>
      <c r="K5" s="73" t="s">
        <v>32</v>
      </c>
      <c r="L5" s="74">
        <f t="shared" si="1"/>
        <v>42210</v>
      </c>
    </row>
    <row r="6" spans="1:12" x14ac:dyDescent="0.25">
      <c r="A6" s="67">
        <f t="shared" si="0"/>
        <v>42009</v>
      </c>
      <c r="B6" s="66" t="s">
        <v>33</v>
      </c>
      <c r="F6" s="72">
        <f>DATE(ANUAL,11,1)</f>
        <v>42309</v>
      </c>
      <c r="G6" s="73" t="s">
        <v>34</v>
      </c>
      <c r="H6" s="74">
        <f t="shared" si="2"/>
        <v>42309</v>
      </c>
      <c r="I6" s="77"/>
      <c r="J6" s="75">
        <f>DOLLAR(("4/"&amp;ANUAL)/7+MOD(19*MOD(ANUAL,19)-7,30)*14%,)*7-58</f>
        <v>42047</v>
      </c>
      <c r="K6" s="73" t="s">
        <v>35</v>
      </c>
      <c r="L6" s="74">
        <f t="shared" si="1"/>
        <v>42047</v>
      </c>
    </row>
    <row r="7" spans="1:12" x14ac:dyDescent="0.25">
      <c r="A7" s="67">
        <f t="shared" si="0"/>
        <v>42010</v>
      </c>
      <c r="B7" s="66" t="s">
        <v>36</v>
      </c>
      <c r="F7" s="72">
        <f>DATE(ANUAL,1,6)</f>
        <v>42010</v>
      </c>
      <c r="G7" s="73" t="s">
        <v>37</v>
      </c>
      <c r="H7" s="74">
        <f t="shared" si="2"/>
        <v>42010</v>
      </c>
      <c r="I7" s="77"/>
      <c r="J7" s="75">
        <f>DOLLAR(("4/"&amp;ANUAL)/7+MOD(19*MOD(ANUAL,19)-7,30)*14%,)*7-55</f>
        <v>42050</v>
      </c>
      <c r="K7" s="73" t="s">
        <v>38</v>
      </c>
      <c r="L7" s="74">
        <f t="shared" si="1"/>
        <v>42050</v>
      </c>
    </row>
    <row r="8" spans="1:12" x14ac:dyDescent="0.25">
      <c r="A8" s="67">
        <f t="shared" si="0"/>
        <v>42011</v>
      </c>
      <c r="B8" s="66" t="s">
        <v>39</v>
      </c>
      <c r="F8" s="72">
        <f>DATE(ANUAL,12,8)</f>
        <v>42346</v>
      </c>
      <c r="G8" s="73" t="s">
        <v>40</v>
      </c>
      <c r="H8" s="74">
        <f t="shared" si="2"/>
        <v>42346</v>
      </c>
      <c r="I8" s="77"/>
      <c r="J8" s="75">
        <f>DOLLAR(("4/"&amp;ANUAL)/7+MOD(19*MOD(ANUAL,19)-7,30)*14%,)*7-53</f>
        <v>42052</v>
      </c>
      <c r="K8" s="73" t="s">
        <v>41</v>
      </c>
      <c r="L8" s="74">
        <f t="shared" si="1"/>
        <v>42052</v>
      </c>
    </row>
    <row r="9" spans="1:12" ht="25.5" x14ac:dyDescent="0.25">
      <c r="A9" s="67">
        <f t="shared" si="0"/>
        <v>42012</v>
      </c>
      <c r="B9" s="66" t="s">
        <v>42</v>
      </c>
      <c r="F9" s="72">
        <f>DATE(ANUAL,12,6)</f>
        <v>42344</v>
      </c>
      <c r="G9" s="73" t="s">
        <v>43</v>
      </c>
      <c r="H9" s="74">
        <f t="shared" si="2"/>
        <v>42344</v>
      </c>
      <c r="I9" s="77"/>
      <c r="J9" s="75">
        <f>DOLLAR(("4/"&amp;ANUAL)/7+MOD(19*MOD(ANUAL,19)-7,30)*14%,)*7-52</f>
        <v>42053</v>
      </c>
      <c r="K9" s="73" t="s">
        <v>44</v>
      </c>
      <c r="L9" s="74">
        <f t="shared" si="1"/>
        <v>42053</v>
      </c>
    </row>
    <row r="10" spans="1:12" x14ac:dyDescent="0.25">
      <c r="A10" s="67">
        <f t="shared" si="0"/>
        <v>42013</v>
      </c>
      <c r="B10" s="66" t="s">
        <v>45</v>
      </c>
      <c r="F10" s="72">
        <f>DATE(ANUAL,12,25)</f>
        <v>42363</v>
      </c>
      <c r="G10" s="73" t="s">
        <v>46</v>
      </c>
      <c r="H10" s="74">
        <f t="shared" si="2"/>
        <v>42363</v>
      </c>
      <c r="I10" s="77"/>
      <c r="J10" s="75">
        <f>DOLLAR(("4/"&amp;ANUAL)/7+MOD(19*MOD(ANUAL,19)-7,30)*14%,)*7-50</f>
        <v>42055</v>
      </c>
      <c r="K10" s="73" t="s">
        <v>47</v>
      </c>
      <c r="L10" s="74">
        <f t="shared" si="1"/>
        <v>42055</v>
      </c>
    </row>
    <row r="11" spans="1:12" x14ac:dyDescent="0.25">
      <c r="A11" s="67">
        <f t="shared" si="0"/>
        <v>42014</v>
      </c>
      <c r="B11" s="66" t="s">
        <v>48</v>
      </c>
      <c r="F11" s="72">
        <f>DOLLAR(("4/"&amp;ANUAL)/7+MOD(19*MOD(ANUAL,19)-7,30)*14%,)*7-8</f>
        <v>42097</v>
      </c>
      <c r="G11" s="73" t="s">
        <v>49</v>
      </c>
      <c r="H11" s="74">
        <f t="shared" si="2"/>
        <v>42097</v>
      </c>
      <c r="I11" s="77"/>
      <c r="J11" s="75">
        <f>DOLLAR(("4/"&amp;ANUAL)/7+MOD(19*MOD(ANUAL,19)-7,30)*14%,)*7-43</f>
        <v>42062</v>
      </c>
      <c r="K11" s="73" t="s">
        <v>50</v>
      </c>
      <c r="L11" s="74">
        <f t="shared" si="1"/>
        <v>42062</v>
      </c>
    </row>
    <row r="12" spans="1:12" x14ac:dyDescent="0.25">
      <c r="A12" s="67">
        <f t="shared" si="0"/>
        <v>42015</v>
      </c>
      <c r="B12" s="66" t="s">
        <v>51</v>
      </c>
      <c r="F12" s="72">
        <f>DATE(ANUAL+1,1,1)</f>
        <v>42370</v>
      </c>
      <c r="G12" s="73" t="s">
        <v>25</v>
      </c>
      <c r="H12" s="74">
        <f>F12</f>
        <v>42370</v>
      </c>
      <c r="I12" s="270" t="s">
        <v>52</v>
      </c>
      <c r="J12" s="75">
        <f>DOLLAR(("4/"&amp;ANUAL)/7+MOD(19*MOD(ANUAL,19)-7,30)*14%,)*7-36</f>
        <v>42069</v>
      </c>
      <c r="K12" s="73" t="s">
        <v>53</v>
      </c>
      <c r="L12" s="74">
        <f t="shared" si="1"/>
        <v>42069</v>
      </c>
    </row>
    <row r="13" spans="1:12" x14ac:dyDescent="0.25">
      <c r="A13" s="67">
        <f t="shared" si="0"/>
        <v>42016</v>
      </c>
      <c r="B13" s="66" t="s">
        <v>54</v>
      </c>
      <c r="F13" s="72">
        <f>DATE(ANUAL+1,1,6)</f>
        <v>42375</v>
      </c>
      <c r="G13" s="73" t="s">
        <v>37</v>
      </c>
      <c r="H13" s="74">
        <f>F13</f>
        <v>42375</v>
      </c>
      <c r="I13" s="270"/>
      <c r="J13" s="75">
        <f>DOLLAR(("4/"&amp;ANUAL)/7+MOD(19*MOD(ANUAL,19)-7,30)*14%,)*7-29</f>
        <v>42076</v>
      </c>
      <c r="K13" s="73" t="s">
        <v>55</v>
      </c>
      <c r="L13" s="74">
        <f t="shared" si="1"/>
        <v>42076</v>
      </c>
    </row>
    <row r="14" spans="1:12" x14ac:dyDescent="0.25">
      <c r="A14" s="67">
        <f t="shared" si="0"/>
        <v>42017</v>
      </c>
      <c r="B14" s="66" t="s">
        <v>56</v>
      </c>
      <c r="F14" s="72">
        <f>DATE(ANUAL-1,12,6)</f>
        <v>41979</v>
      </c>
      <c r="G14" s="73" t="s">
        <v>57</v>
      </c>
      <c r="H14" s="74">
        <f>F14</f>
        <v>41979</v>
      </c>
      <c r="I14" s="270"/>
      <c r="J14" s="75">
        <f>DOLLAR(("4/"&amp;ANUAL)/7+MOD(19*MOD(ANUAL,19)-7,30)*14%,)*7-13</f>
        <v>42092</v>
      </c>
      <c r="K14" s="73" t="s">
        <v>58</v>
      </c>
      <c r="L14" s="74">
        <f t="shared" si="1"/>
        <v>42092</v>
      </c>
    </row>
    <row r="15" spans="1:12" x14ac:dyDescent="0.25">
      <c r="A15" s="67">
        <f t="shared" si="0"/>
        <v>42018</v>
      </c>
      <c r="B15" s="66" t="s">
        <v>59</v>
      </c>
      <c r="F15" s="72">
        <f>DATE(ANUAL-1,12,8)</f>
        <v>41981</v>
      </c>
      <c r="G15" s="73" t="s">
        <v>40</v>
      </c>
      <c r="H15" s="74">
        <f>F15</f>
        <v>41981</v>
      </c>
      <c r="I15" s="270"/>
      <c r="J15" s="75">
        <f>DOLLAR(("4/"&amp;ANUAL)/7+MOD(19*MOD(ANUAL,19)-7,30)*14%,)*7-15</f>
        <v>42090</v>
      </c>
      <c r="K15" s="73" t="s">
        <v>60</v>
      </c>
      <c r="L15" s="74">
        <f t="shared" si="1"/>
        <v>42090</v>
      </c>
    </row>
    <row r="16" spans="1:12" x14ac:dyDescent="0.25">
      <c r="A16" s="67">
        <f t="shared" si="0"/>
        <v>42019</v>
      </c>
      <c r="B16" s="66" t="s">
        <v>61</v>
      </c>
      <c r="F16" s="72">
        <f>DATE(ANUAL-1,12,25)</f>
        <v>41998</v>
      </c>
      <c r="G16" s="73" t="s">
        <v>46</v>
      </c>
      <c r="H16" s="74">
        <f>F16</f>
        <v>41998</v>
      </c>
      <c r="I16" s="270"/>
      <c r="J16" s="75">
        <f>DOLLAR(("4/"&amp;ANUAL)/7+MOD(19*MOD(ANUAL,19)-7,30)*14%,)*7-7</f>
        <v>42098</v>
      </c>
      <c r="K16" s="73" t="s">
        <v>62</v>
      </c>
      <c r="L16" s="74">
        <f t="shared" si="1"/>
        <v>42098</v>
      </c>
    </row>
    <row r="17" spans="1:12" x14ac:dyDescent="0.25">
      <c r="A17" s="67">
        <f t="shared" si="0"/>
        <v>42020</v>
      </c>
      <c r="B17" s="66" t="s">
        <v>63</v>
      </c>
      <c r="F17" s="75"/>
      <c r="G17" s="73"/>
      <c r="H17" s="74"/>
      <c r="J17" s="75">
        <f>DOLLAR(("4/"&amp;ANUAL)/7+MOD(19*MOD(ANUAL,19)-7,30)*14%,)*7-5</f>
        <v>42100</v>
      </c>
      <c r="K17" s="73" t="s">
        <v>64</v>
      </c>
      <c r="L17" s="74">
        <f t="shared" si="1"/>
        <v>42100</v>
      </c>
    </row>
    <row r="18" spans="1:12" x14ac:dyDescent="0.25">
      <c r="A18" s="67">
        <f t="shared" si="0"/>
        <v>42021</v>
      </c>
      <c r="B18" s="66" t="s">
        <v>65</v>
      </c>
      <c r="J18" s="75">
        <f>DOLLAR(("4/"&amp;ANUAL)/7+MOD(19*MOD(ANUAL,19)-7,30)*14%,)*7+33</f>
        <v>42138</v>
      </c>
      <c r="K18" s="73" t="s">
        <v>66</v>
      </c>
      <c r="L18" s="74">
        <f t="shared" si="1"/>
        <v>42138</v>
      </c>
    </row>
    <row r="19" spans="1:12" x14ac:dyDescent="0.25">
      <c r="A19" s="67">
        <f t="shared" si="0"/>
        <v>42022</v>
      </c>
      <c r="B19" s="66" t="s">
        <v>67</v>
      </c>
      <c r="F19" s="271" t="s">
        <v>68</v>
      </c>
      <c r="G19" s="271"/>
      <c r="H19" s="271"/>
      <c r="J19" s="75">
        <f>DOLLAR(("4/"&amp;ANUAL)/7+MOD(19*MOD(ANUAL,19)-7,30)*14%,)*7+43</f>
        <v>42148</v>
      </c>
      <c r="K19" s="73" t="s">
        <v>69</v>
      </c>
      <c r="L19" s="74">
        <f t="shared" si="1"/>
        <v>42148</v>
      </c>
    </row>
    <row r="20" spans="1:12" x14ac:dyDescent="0.25">
      <c r="A20" s="67">
        <f t="shared" si="0"/>
        <v>42023</v>
      </c>
      <c r="B20" s="66" t="s">
        <v>70</v>
      </c>
      <c r="F20" s="271"/>
      <c r="G20" s="271"/>
      <c r="H20" s="271"/>
      <c r="J20" s="75">
        <f>DOLLAR(("4/"&amp;ANUAL)/7+MOD(19*MOD(ANUAL,19)-7,30)*14%,)*7+50</f>
        <v>42155</v>
      </c>
      <c r="K20" s="73" t="s">
        <v>71</v>
      </c>
      <c r="L20" s="74">
        <f t="shared" si="1"/>
        <v>42155</v>
      </c>
    </row>
    <row r="21" spans="1:12" x14ac:dyDescent="0.25">
      <c r="A21" s="67">
        <f t="shared" si="0"/>
        <v>42024</v>
      </c>
      <c r="B21" s="66" t="s">
        <v>72</v>
      </c>
      <c r="J21" s="75">
        <f>DOLLAR(("4/"&amp;ANUAL)/7+MOD(19*MOD(ANUAL,19)-7,30)*14%,)*7+54</f>
        <v>42159</v>
      </c>
      <c r="K21" s="73" t="s">
        <v>73</v>
      </c>
      <c r="L21" s="74">
        <f t="shared" si="1"/>
        <v>42159</v>
      </c>
    </row>
    <row r="22" spans="1:12" x14ac:dyDescent="0.25">
      <c r="A22" s="67">
        <f t="shared" si="0"/>
        <v>42025</v>
      </c>
      <c r="B22" s="66" t="s">
        <v>74</v>
      </c>
      <c r="J22" s="75">
        <f>DATE(ANUAL,1,6)</f>
        <v>42010</v>
      </c>
      <c r="K22" s="73" t="s">
        <v>37</v>
      </c>
      <c r="L22" s="74">
        <f t="shared" si="1"/>
        <v>42010</v>
      </c>
    </row>
    <row r="23" spans="1:12" x14ac:dyDescent="0.25">
      <c r="A23" s="67">
        <f t="shared" si="0"/>
        <v>42026</v>
      </c>
      <c r="B23" s="66" t="s">
        <v>75</v>
      </c>
      <c r="F23" s="68" t="s">
        <v>76</v>
      </c>
      <c r="J23" s="75">
        <f>DOLLAR(("4/"&amp;ANUAL)/7+MOD(19*MOD(ANUAL,19)-7,30)*14%,)*7-9</f>
        <v>42096</v>
      </c>
      <c r="K23" s="73" t="s">
        <v>77</v>
      </c>
      <c r="L23" s="74">
        <f t="shared" si="1"/>
        <v>42096</v>
      </c>
    </row>
    <row r="24" spans="1:12" x14ac:dyDescent="0.25">
      <c r="A24" s="67">
        <f t="shared" si="0"/>
        <v>42027</v>
      </c>
      <c r="B24" s="66" t="s">
        <v>78</v>
      </c>
      <c r="F24" s="75" t="s">
        <v>79</v>
      </c>
      <c r="G24" s="66" t="s">
        <v>80</v>
      </c>
    </row>
    <row r="25" spans="1:12" x14ac:dyDescent="0.25">
      <c r="A25" s="67">
        <f t="shared" si="0"/>
        <v>42028</v>
      </c>
      <c r="B25" s="66" t="s">
        <v>81</v>
      </c>
    </row>
    <row r="26" spans="1:12" x14ac:dyDescent="0.25">
      <c r="A26" s="67">
        <f t="shared" si="0"/>
        <v>42029</v>
      </c>
      <c r="B26" s="66" t="s">
        <v>82</v>
      </c>
    </row>
    <row r="27" spans="1:12" x14ac:dyDescent="0.25">
      <c r="A27" s="67">
        <f t="shared" si="0"/>
        <v>42030</v>
      </c>
      <c r="B27" s="66" t="s">
        <v>83</v>
      </c>
    </row>
    <row r="28" spans="1:12" x14ac:dyDescent="0.25">
      <c r="A28" s="67">
        <f t="shared" si="0"/>
        <v>42031</v>
      </c>
      <c r="B28" s="66" t="s">
        <v>84</v>
      </c>
    </row>
    <row r="29" spans="1:12" x14ac:dyDescent="0.25">
      <c r="A29" s="67">
        <f t="shared" si="0"/>
        <v>42032</v>
      </c>
      <c r="B29" s="66" t="s">
        <v>85</v>
      </c>
    </row>
    <row r="30" spans="1:12" x14ac:dyDescent="0.25">
      <c r="A30" s="67">
        <f t="shared" si="0"/>
        <v>42033</v>
      </c>
      <c r="B30" s="66" t="s">
        <v>86</v>
      </c>
      <c r="F30" s="69">
        <v>53328</v>
      </c>
      <c r="G30" s="66" t="s">
        <v>25</v>
      </c>
    </row>
    <row r="31" spans="1:12" x14ac:dyDescent="0.25">
      <c r="A31" s="67">
        <f t="shared" si="0"/>
        <v>42034</v>
      </c>
      <c r="B31" s="66" t="s">
        <v>87</v>
      </c>
      <c r="F31" s="69">
        <v>53448</v>
      </c>
      <c r="G31" s="66" t="s">
        <v>28</v>
      </c>
    </row>
    <row r="32" spans="1:12" x14ac:dyDescent="0.25">
      <c r="A32" s="67">
        <f t="shared" si="0"/>
        <v>42035</v>
      </c>
      <c r="B32" s="66" t="s">
        <v>88</v>
      </c>
      <c r="F32" s="69">
        <v>53612</v>
      </c>
      <c r="G32" s="66" t="s">
        <v>31</v>
      </c>
    </row>
    <row r="33" spans="1:7" x14ac:dyDescent="0.25">
      <c r="A33" s="67"/>
      <c r="F33" s="69">
        <v>53632</v>
      </c>
      <c r="G33" s="66" t="s">
        <v>34</v>
      </c>
    </row>
    <row r="34" spans="1:7" x14ac:dyDescent="0.25">
      <c r="A34" s="67">
        <f>A32+1</f>
        <v>42036</v>
      </c>
      <c r="B34" s="66" t="s">
        <v>89</v>
      </c>
      <c r="F34" s="69">
        <v>53333</v>
      </c>
      <c r="G34" s="66" t="s">
        <v>37</v>
      </c>
    </row>
    <row r="35" spans="1:7" x14ac:dyDescent="0.25">
      <c r="A35" s="67">
        <f t="shared" ref="A35:A62" si="3">A34+1</f>
        <v>42037</v>
      </c>
      <c r="B35" s="66" t="s">
        <v>90</v>
      </c>
      <c r="F35" s="69">
        <v>53669</v>
      </c>
      <c r="G35" s="66" t="s">
        <v>40</v>
      </c>
    </row>
    <row r="36" spans="1:7" x14ac:dyDescent="0.25">
      <c r="A36" s="67">
        <f t="shared" si="3"/>
        <v>42038</v>
      </c>
      <c r="B36" s="66" t="s">
        <v>91</v>
      </c>
      <c r="F36" s="69">
        <v>53667</v>
      </c>
      <c r="G36" s="66" t="s">
        <v>43</v>
      </c>
    </row>
    <row r="37" spans="1:7" x14ac:dyDescent="0.25">
      <c r="A37" s="67">
        <f t="shared" si="3"/>
        <v>42039</v>
      </c>
      <c r="B37" s="66" t="s">
        <v>92</v>
      </c>
      <c r="F37" s="69">
        <v>53686</v>
      </c>
      <c r="G37" s="66" t="s">
        <v>46</v>
      </c>
    </row>
    <row r="38" spans="1:7" x14ac:dyDescent="0.25">
      <c r="A38" s="67">
        <f t="shared" si="3"/>
        <v>42040</v>
      </c>
      <c r="B38" s="66" t="s">
        <v>93</v>
      </c>
      <c r="F38" s="69">
        <v>53409</v>
      </c>
      <c r="G38" s="66" t="s">
        <v>49</v>
      </c>
    </row>
    <row r="39" spans="1:7" x14ac:dyDescent="0.25">
      <c r="A39" s="67">
        <f t="shared" si="3"/>
        <v>42041</v>
      </c>
      <c r="B39" s="66" t="s">
        <v>94</v>
      </c>
    </row>
    <row r="40" spans="1:7" x14ac:dyDescent="0.25">
      <c r="A40" s="67">
        <f t="shared" si="3"/>
        <v>42042</v>
      </c>
      <c r="B40" s="66" t="s">
        <v>95</v>
      </c>
    </row>
    <row r="41" spans="1:7" x14ac:dyDescent="0.25">
      <c r="A41" s="67">
        <f t="shared" si="3"/>
        <v>42043</v>
      </c>
      <c r="B41" s="66" t="s">
        <v>96</v>
      </c>
    </row>
    <row r="42" spans="1:7" x14ac:dyDescent="0.25">
      <c r="A42" s="67">
        <f t="shared" si="3"/>
        <v>42044</v>
      </c>
      <c r="B42" s="66" t="s">
        <v>97</v>
      </c>
    </row>
    <row r="43" spans="1:7" x14ac:dyDescent="0.25">
      <c r="A43" s="67">
        <f t="shared" si="3"/>
        <v>42045</v>
      </c>
      <c r="B43" s="66" t="s">
        <v>98</v>
      </c>
    </row>
    <row r="44" spans="1:7" x14ac:dyDescent="0.25">
      <c r="A44" s="67">
        <f t="shared" si="3"/>
        <v>42046</v>
      </c>
      <c r="B44" s="66" t="s">
        <v>99</v>
      </c>
    </row>
    <row r="45" spans="1:7" x14ac:dyDescent="0.25">
      <c r="A45" s="67">
        <f t="shared" si="3"/>
        <v>42047</v>
      </c>
      <c r="B45" s="66" t="s">
        <v>100</v>
      </c>
    </row>
    <row r="46" spans="1:7" x14ac:dyDescent="0.25">
      <c r="A46" s="67">
        <f t="shared" si="3"/>
        <v>42048</v>
      </c>
      <c r="B46" s="66" t="s">
        <v>101</v>
      </c>
    </row>
    <row r="47" spans="1:7" x14ac:dyDescent="0.25">
      <c r="A47" s="67">
        <f t="shared" si="3"/>
        <v>42049</v>
      </c>
      <c r="B47" s="66" t="s">
        <v>102</v>
      </c>
    </row>
    <row r="48" spans="1:7" x14ac:dyDescent="0.25">
      <c r="A48" s="67">
        <f t="shared" si="3"/>
        <v>42050</v>
      </c>
      <c r="B48" s="66" t="s">
        <v>103</v>
      </c>
    </row>
    <row r="49" spans="1:2" x14ac:dyDescent="0.25">
      <c r="A49" s="67">
        <f t="shared" si="3"/>
        <v>42051</v>
      </c>
      <c r="B49" s="66" t="s">
        <v>104</v>
      </c>
    </row>
    <row r="50" spans="1:2" x14ac:dyDescent="0.25">
      <c r="A50" s="67">
        <f t="shared" si="3"/>
        <v>42052</v>
      </c>
      <c r="B50" s="66" t="s">
        <v>105</v>
      </c>
    </row>
    <row r="51" spans="1:2" x14ac:dyDescent="0.25">
      <c r="A51" s="67">
        <f t="shared" si="3"/>
        <v>42053</v>
      </c>
      <c r="B51" s="66" t="s">
        <v>106</v>
      </c>
    </row>
    <row r="52" spans="1:2" x14ac:dyDescent="0.25">
      <c r="A52" s="67">
        <f t="shared" si="3"/>
        <v>42054</v>
      </c>
      <c r="B52" s="66" t="s">
        <v>107</v>
      </c>
    </row>
    <row r="53" spans="1:2" x14ac:dyDescent="0.25">
      <c r="A53" s="67">
        <f t="shared" si="3"/>
        <v>42055</v>
      </c>
      <c r="B53" s="66" t="s">
        <v>108</v>
      </c>
    </row>
    <row r="54" spans="1:2" x14ac:dyDescent="0.25">
      <c r="A54" s="67">
        <f t="shared" si="3"/>
        <v>42056</v>
      </c>
      <c r="B54" s="66" t="s">
        <v>109</v>
      </c>
    </row>
    <row r="55" spans="1:2" x14ac:dyDescent="0.25">
      <c r="A55" s="67">
        <f t="shared" si="3"/>
        <v>42057</v>
      </c>
      <c r="B55" s="66" t="s">
        <v>110</v>
      </c>
    </row>
    <row r="56" spans="1:2" x14ac:dyDescent="0.25">
      <c r="A56" s="67">
        <f t="shared" si="3"/>
        <v>42058</v>
      </c>
      <c r="B56" s="66" t="s">
        <v>111</v>
      </c>
    </row>
    <row r="57" spans="1:2" x14ac:dyDescent="0.25">
      <c r="A57" s="67">
        <f t="shared" si="3"/>
        <v>42059</v>
      </c>
      <c r="B57" s="66" t="s">
        <v>112</v>
      </c>
    </row>
    <row r="58" spans="1:2" x14ac:dyDescent="0.25">
      <c r="A58" s="67">
        <f t="shared" si="3"/>
        <v>42060</v>
      </c>
      <c r="B58" s="66" t="s">
        <v>113</v>
      </c>
    </row>
    <row r="59" spans="1:2" x14ac:dyDescent="0.25">
      <c r="A59" s="67">
        <f t="shared" si="3"/>
        <v>42061</v>
      </c>
      <c r="B59" s="66" t="s">
        <v>114</v>
      </c>
    </row>
    <row r="60" spans="1:2" x14ac:dyDescent="0.25">
      <c r="A60" s="67">
        <f t="shared" si="3"/>
        <v>42062</v>
      </c>
      <c r="B60" s="66" t="s">
        <v>115</v>
      </c>
    </row>
    <row r="61" spans="1:2" x14ac:dyDescent="0.25">
      <c r="A61" s="67">
        <f t="shared" si="3"/>
        <v>42063</v>
      </c>
      <c r="B61" s="66" t="s">
        <v>116</v>
      </c>
    </row>
    <row r="62" spans="1:2" x14ac:dyDescent="0.25">
      <c r="A62" s="67">
        <f t="shared" si="3"/>
        <v>42064</v>
      </c>
      <c r="B62" s="66" t="s">
        <v>117</v>
      </c>
    </row>
    <row r="63" spans="1:2" x14ac:dyDescent="0.25">
      <c r="A63" s="67"/>
    </row>
    <row r="64" spans="1:2" x14ac:dyDescent="0.25">
      <c r="A64" s="67">
        <f>DATE(ANUAL,3,1)</f>
        <v>42064</v>
      </c>
      <c r="B64" s="66" t="s">
        <v>118</v>
      </c>
    </row>
    <row r="65" spans="1:2" x14ac:dyDescent="0.25">
      <c r="A65" s="67">
        <f t="shared" ref="A65:A94" si="4">A64+1</f>
        <v>42065</v>
      </c>
      <c r="B65" s="66" t="s">
        <v>119</v>
      </c>
    </row>
    <row r="66" spans="1:2" x14ac:dyDescent="0.25">
      <c r="A66" s="67">
        <f t="shared" si="4"/>
        <v>42066</v>
      </c>
      <c r="B66" s="66" t="s">
        <v>120</v>
      </c>
    </row>
    <row r="67" spans="1:2" x14ac:dyDescent="0.25">
      <c r="A67" s="67">
        <f t="shared" si="4"/>
        <v>42067</v>
      </c>
      <c r="B67" s="66" t="s">
        <v>121</v>
      </c>
    </row>
    <row r="68" spans="1:2" x14ac:dyDescent="0.25">
      <c r="A68" s="67">
        <f t="shared" si="4"/>
        <v>42068</v>
      </c>
      <c r="B68" s="66" t="s">
        <v>122</v>
      </c>
    </row>
    <row r="69" spans="1:2" x14ac:dyDescent="0.25">
      <c r="A69" s="67">
        <f t="shared" si="4"/>
        <v>42069</v>
      </c>
      <c r="B69" s="66" t="s">
        <v>123</v>
      </c>
    </row>
    <row r="70" spans="1:2" x14ac:dyDescent="0.25">
      <c r="A70" s="67">
        <f t="shared" si="4"/>
        <v>42070</v>
      </c>
      <c r="B70" s="66" t="s">
        <v>124</v>
      </c>
    </row>
    <row r="71" spans="1:2" x14ac:dyDescent="0.25">
      <c r="A71" s="67">
        <f t="shared" si="4"/>
        <v>42071</v>
      </c>
      <c r="B71" s="66" t="s">
        <v>125</v>
      </c>
    </row>
    <row r="72" spans="1:2" x14ac:dyDescent="0.25">
      <c r="A72" s="67">
        <f t="shared" si="4"/>
        <v>42072</v>
      </c>
      <c r="B72" s="66" t="s">
        <v>126</v>
      </c>
    </row>
    <row r="73" spans="1:2" x14ac:dyDescent="0.25">
      <c r="A73" s="67">
        <f t="shared" si="4"/>
        <v>42073</v>
      </c>
      <c r="B73" s="66" t="s">
        <v>127</v>
      </c>
    </row>
    <row r="74" spans="1:2" x14ac:dyDescent="0.25">
      <c r="A74" s="67">
        <f t="shared" si="4"/>
        <v>42074</v>
      </c>
      <c r="B74" s="66" t="s">
        <v>128</v>
      </c>
    </row>
    <row r="75" spans="1:2" x14ac:dyDescent="0.25">
      <c r="A75" s="67">
        <f t="shared" si="4"/>
        <v>42075</v>
      </c>
      <c r="B75" s="66" t="s">
        <v>129</v>
      </c>
    </row>
    <row r="76" spans="1:2" x14ac:dyDescent="0.25">
      <c r="A76" s="67">
        <f t="shared" si="4"/>
        <v>42076</v>
      </c>
      <c r="B76" s="66" t="s">
        <v>130</v>
      </c>
    </row>
    <row r="77" spans="1:2" x14ac:dyDescent="0.25">
      <c r="A77" s="67">
        <f t="shared" si="4"/>
        <v>42077</v>
      </c>
      <c r="B77" s="66" t="s">
        <v>131</v>
      </c>
    </row>
    <row r="78" spans="1:2" x14ac:dyDescent="0.25">
      <c r="A78" s="67">
        <f t="shared" si="4"/>
        <v>42078</v>
      </c>
      <c r="B78" s="66" t="s">
        <v>132</v>
      </c>
    </row>
    <row r="79" spans="1:2" x14ac:dyDescent="0.25">
      <c r="A79" s="67">
        <f t="shared" si="4"/>
        <v>42079</v>
      </c>
      <c r="B79" s="66" t="s">
        <v>133</v>
      </c>
    </row>
    <row r="80" spans="1:2" x14ac:dyDescent="0.25">
      <c r="A80" s="67">
        <f t="shared" si="4"/>
        <v>42080</v>
      </c>
      <c r="B80" s="66" t="s">
        <v>134</v>
      </c>
    </row>
    <row r="81" spans="1:2" x14ac:dyDescent="0.25">
      <c r="A81" s="67">
        <f t="shared" si="4"/>
        <v>42081</v>
      </c>
      <c r="B81" s="66" t="s">
        <v>135</v>
      </c>
    </row>
    <row r="82" spans="1:2" x14ac:dyDescent="0.25">
      <c r="A82" s="67">
        <f t="shared" si="4"/>
        <v>42082</v>
      </c>
      <c r="B82" s="66" t="s">
        <v>136</v>
      </c>
    </row>
    <row r="83" spans="1:2" x14ac:dyDescent="0.25">
      <c r="A83" s="67">
        <f t="shared" si="4"/>
        <v>42083</v>
      </c>
      <c r="B83" s="66" t="s">
        <v>137</v>
      </c>
    </row>
    <row r="84" spans="1:2" x14ac:dyDescent="0.25">
      <c r="A84" s="67">
        <f t="shared" si="4"/>
        <v>42084</v>
      </c>
      <c r="B84" s="66" t="s">
        <v>138</v>
      </c>
    </row>
    <row r="85" spans="1:2" x14ac:dyDescent="0.25">
      <c r="A85" s="67">
        <f t="shared" si="4"/>
        <v>42085</v>
      </c>
      <c r="B85" s="66" t="s">
        <v>139</v>
      </c>
    </row>
    <row r="86" spans="1:2" x14ac:dyDescent="0.25">
      <c r="A86" s="67">
        <f t="shared" si="4"/>
        <v>42086</v>
      </c>
      <c r="B86" s="66" t="s">
        <v>140</v>
      </c>
    </row>
    <row r="87" spans="1:2" x14ac:dyDescent="0.25">
      <c r="A87" s="67">
        <f t="shared" si="4"/>
        <v>42087</v>
      </c>
      <c r="B87" s="66" t="s">
        <v>141</v>
      </c>
    </row>
    <row r="88" spans="1:2" x14ac:dyDescent="0.25">
      <c r="A88" s="67">
        <f t="shared" si="4"/>
        <v>42088</v>
      </c>
      <c r="B88" s="66" t="s">
        <v>142</v>
      </c>
    </row>
    <row r="89" spans="1:2" x14ac:dyDescent="0.25">
      <c r="A89" s="67">
        <f t="shared" si="4"/>
        <v>42089</v>
      </c>
      <c r="B89" s="66" t="s">
        <v>143</v>
      </c>
    </row>
    <row r="90" spans="1:2" x14ac:dyDescent="0.25">
      <c r="A90" s="67">
        <f t="shared" si="4"/>
        <v>42090</v>
      </c>
      <c r="B90" s="66" t="s">
        <v>144</v>
      </c>
    </row>
    <row r="91" spans="1:2" x14ac:dyDescent="0.25">
      <c r="A91" s="67">
        <f t="shared" si="4"/>
        <v>42091</v>
      </c>
      <c r="B91" s="66" t="s">
        <v>145</v>
      </c>
    </row>
    <row r="92" spans="1:2" x14ac:dyDescent="0.25">
      <c r="A92" s="67">
        <f t="shared" si="4"/>
        <v>42092</v>
      </c>
      <c r="B92" s="66" t="s">
        <v>146</v>
      </c>
    </row>
    <row r="93" spans="1:2" x14ac:dyDescent="0.25">
      <c r="A93" s="67">
        <f t="shared" si="4"/>
        <v>42093</v>
      </c>
      <c r="B93" s="66" t="s">
        <v>147</v>
      </c>
    </row>
    <row r="94" spans="1:2" x14ac:dyDescent="0.25">
      <c r="A94" s="67">
        <f t="shared" si="4"/>
        <v>42094</v>
      </c>
      <c r="B94" s="66" t="s">
        <v>148</v>
      </c>
    </row>
    <row r="95" spans="1:2" x14ac:dyDescent="0.25">
      <c r="A95" s="67"/>
    </row>
    <row r="96" spans="1:2" x14ac:dyDescent="0.25">
      <c r="A96" s="67">
        <f>A94+1</f>
        <v>42095</v>
      </c>
      <c r="B96" s="66" t="s">
        <v>149</v>
      </c>
    </row>
    <row r="97" spans="1:2" x14ac:dyDescent="0.25">
      <c r="A97" s="67">
        <f t="shared" ref="A97:A125" si="5">A96+1</f>
        <v>42096</v>
      </c>
      <c r="B97" s="66" t="s">
        <v>150</v>
      </c>
    </row>
    <row r="98" spans="1:2" x14ac:dyDescent="0.25">
      <c r="A98" s="67">
        <f t="shared" si="5"/>
        <v>42097</v>
      </c>
      <c r="B98" s="66" t="s">
        <v>151</v>
      </c>
    </row>
    <row r="99" spans="1:2" x14ac:dyDescent="0.25">
      <c r="A99" s="67">
        <f t="shared" si="5"/>
        <v>42098</v>
      </c>
      <c r="B99" s="66" t="s">
        <v>152</v>
      </c>
    </row>
    <row r="100" spans="1:2" x14ac:dyDescent="0.25">
      <c r="A100" s="67">
        <f t="shared" si="5"/>
        <v>42099</v>
      </c>
      <c r="B100" s="66" t="s">
        <v>153</v>
      </c>
    </row>
    <row r="101" spans="1:2" x14ac:dyDescent="0.25">
      <c r="A101" s="67">
        <f t="shared" si="5"/>
        <v>42100</v>
      </c>
      <c r="B101" s="66" t="s">
        <v>154</v>
      </c>
    </row>
    <row r="102" spans="1:2" x14ac:dyDescent="0.25">
      <c r="A102" s="67">
        <f t="shared" si="5"/>
        <v>42101</v>
      </c>
      <c r="B102" s="66" t="s">
        <v>155</v>
      </c>
    </row>
    <row r="103" spans="1:2" x14ac:dyDescent="0.25">
      <c r="A103" s="67">
        <f t="shared" si="5"/>
        <v>42102</v>
      </c>
      <c r="B103" s="66" t="s">
        <v>156</v>
      </c>
    </row>
    <row r="104" spans="1:2" x14ac:dyDescent="0.25">
      <c r="A104" s="67">
        <f t="shared" si="5"/>
        <v>42103</v>
      </c>
      <c r="B104" s="66" t="s">
        <v>157</v>
      </c>
    </row>
    <row r="105" spans="1:2" x14ac:dyDescent="0.25">
      <c r="A105" s="67">
        <f t="shared" si="5"/>
        <v>42104</v>
      </c>
      <c r="B105" s="66" t="s">
        <v>158</v>
      </c>
    </row>
    <row r="106" spans="1:2" x14ac:dyDescent="0.25">
      <c r="A106" s="67">
        <f t="shared" si="5"/>
        <v>42105</v>
      </c>
      <c r="B106" s="66" t="s">
        <v>159</v>
      </c>
    </row>
    <row r="107" spans="1:2" x14ac:dyDescent="0.25">
      <c r="A107" s="67">
        <f t="shared" si="5"/>
        <v>42106</v>
      </c>
      <c r="B107" s="66" t="s">
        <v>160</v>
      </c>
    </row>
    <row r="108" spans="1:2" x14ac:dyDescent="0.25">
      <c r="A108" s="67">
        <f t="shared" si="5"/>
        <v>42107</v>
      </c>
      <c r="B108" s="66" t="s">
        <v>161</v>
      </c>
    </row>
    <row r="109" spans="1:2" x14ac:dyDescent="0.25">
      <c r="A109" s="67">
        <f t="shared" si="5"/>
        <v>42108</v>
      </c>
      <c r="B109" s="66" t="s">
        <v>162</v>
      </c>
    </row>
    <row r="110" spans="1:2" x14ac:dyDescent="0.25">
      <c r="A110" s="67">
        <f t="shared" si="5"/>
        <v>42109</v>
      </c>
      <c r="B110" s="66" t="s">
        <v>163</v>
      </c>
    </row>
    <row r="111" spans="1:2" x14ac:dyDescent="0.25">
      <c r="A111" s="67">
        <f t="shared" si="5"/>
        <v>42110</v>
      </c>
      <c r="B111" s="66" t="s">
        <v>164</v>
      </c>
    </row>
    <row r="112" spans="1:2" x14ac:dyDescent="0.25">
      <c r="A112" s="67">
        <f t="shared" si="5"/>
        <v>42111</v>
      </c>
      <c r="B112" s="66" t="s">
        <v>165</v>
      </c>
    </row>
    <row r="113" spans="1:2" x14ac:dyDescent="0.25">
      <c r="A113" s="67">
        <f t="shared" si="5"/>
        <v>42112</v>
      </c>
      <c r="B113" s="66" t="s">
        <v>166</v>
      </c>
    </row>
    <row r="114" spans="1:2" x14ac:dyDescent="0.25">
      <c r="A114" s="67">
        <f t="shared" si="5"/>
        <v>42113</v>
      </c>
      <c r="B114" s="66" t="s">
        <v>167</v>
      </c>
    </row>
    <row r="115" spans="1:2" x14ac:dyDescent="0.25">
      <c r="A115" s="67">
        <f t="shared" si="5"/>
        <v>42114</v>
      </c>
      <c r="B115" s="66" t="s">
        <v>168</v>
      </c>
    </row>
    <row r="116" spans="1:2" x14ac:dyDescent="0.25">
      <c r="A116" s="67">
        <f t="shared" si="5"/>
        <v>42115</v>
      </c>
      <c r="B116" s="66" t="s">
        <v>169</v>
      </c>
    </row>
    <row r="117" spans="1:2" x14ac:dyDescent="0.25">
      <c r="A117" s="67">
        <f t="shared" si="5"/>
        <v>42116</v>
      </c>
      <c r="B117" s="66" t="s">
        <v>170</v>
      </c>
    </row>
    <row r="118" spans="1:2" x14ac:dyDescent="0.25">
      <c r="A118" s="67">
        <f t="shared" si="5"/>
        <v>42117</v>
      </c>
      <c r="B118" s="66" t="s">
        <v>171</v>
      </c>
    </row>
    <row r="119" spans="1:2" x14ac:dyDescent="0.25">
      <c r="A119" s="67">
        <f t="shared" si="5"/>
        <v>42118</v>
      </c>
      <c r="B119" s="66" t="s">
        <v>172</v>
      </c>
    </row>
    <row r="120" spans="1:2" x14ac:dyDescent="0.25">
      <c r="A120" s="67">
        <f t="shared" si="5"/>
        <v>42119</v>
      </c>
      <c r="B120" s="66" t="s">
        <v>173</v>
      </c>
    </row>
    <row r="121" spans="1:2" x14ac:dyDescent="0.25">
      <c r="A121" s="67">
        <f t="shared" si="5"/>
        <v>42120</v>
      </c>
      <c r="B121" s="66" t="s">
        <v>174</v>
      </c>
    </row>
    <row r="122" spans="1:2" x14ac:dyDescent="0.25">
      <c r="A122" s="67">
        <f t="shared" si="5"/>
        <v>42121</v>
      </c>
      <c r="B122" s="66" t="s">
        <v>175</v>
      </c>
    </row>
    <row r="123" spans="1:2" x14ac:dyDescent="0.25">
      <c r="A123" s="67">
        <f t="shared" si="5"/>
        <v>42122</v>
      </c>
      <c r="B123" s="66" t="s">
        <v>176</v>
      </c>
    </row>
    <row r="124" spans="1:2" x14ac:dyDescent="0.25">
      <c r="A124" s="67">
        <f t="shared" si="5"/>
        <v>42123</v>
      </c>
      <c r="B124" s="66" t="s">
        <v>177</v>
      </c>
    </row>
    <row r="125" spans="1:2" x14ac:dyDescent="0.25">
      <c r="A125" s="67">
        <f t="shared" si="5"/>
        <v>42124</v>
      </c>
      <c r="B125" s="66" t="s">
        <v>178</v>
      </c>
    </row>
    <row r="126" spans="1:2" x14ac:dyDescent="0.25">
      <c r="A126" s="67"/>
    </row>
    <row r="127" spans="1:2" x14ac:dyDescent="0.25">
      <c r="A127" s="67">
        <f>A125+1</f>
        <v>42125</v>
      </c>
      <c r="B127" s="66" t="s">
        <v>179</v>
      </c>
    </row>
    <row r="128" spans="1:2" x14ac:dyDescent="0.25">
      <c r="A128" s="67">
        <f t="shared" ref="A128:A157" si="6">A127+1</f>
        <v>42126</v>
      </c>
      <c r="B128" s="66" t="s">
        <v>180</v>
      </c>
    </row>
    <row r="129" spans="1:2" x14ac:dyDescent="0.25">
      <c r="A129" s="67">
        <f t="shared" si="6"/>
        <v>42127</v>
      </c>
      <c r="B129" s="66" t="s">
        <v>181</v>
      </c>
    </row>
    <row r="130" spans="1:2" x14ac:dyDescent="0.25">
      <c r="A130" s="67">
        <f t="shared" si="6"/>
        <v>42128</v>
      </c>
      <c r="B130" s="66" t="s">
        <v>182</v>
      </c>
    </row>
    <row r="131" spans="1:2" x14ac:dyDescent="0.25">
      <c r="A131" s="67">
        <f t="shared" si="6"/>
        <v>42129</v>
      </c>
      <c r="B131" s="66" t="s">
        <v>183</v>
      </c>
    </row>
    <row r="132" spans="1:2" x14ac:dyDescent="0.25">
      <c r="A132" s="67">
        <f t="shared" si="6"/>
        <v>42130</v>
      </c>
      <c r="B132" s="66" t="s">
        <v>184</v>
      </c>
    </row>
    <row r="133" spans="1:2" x14ac:dyDescent="0.25">
      <c r="A133" s="67">
        <f t="shared" si="6"/>
        <v>42131</v>
      </c>
      <c r="B133" s="66" t="s">
        <v>185</v>
      </c>
    </row>
    <row r="134" spans="1:2" x14ac:dyDescent="0.25">
      <c r="A134" s="67">
        <f t="shared" si="6"/>
        <v>42132</v>
      </c>
      <c r="B134" s="66" t="s">
        <v>186</v>
      </c>
    </row>
    <row r="135" spans="1:2" x14ac:dyDescent="0.25">
      <c r="A135" s="67">
        <f t="shared" si="6"/>
        <v>42133</v>
      </c>
      <c r="B135" s="66" t="s">
        <v>187</v>
      </c>
    </row>
    <row r="136" spans="1:2" x14ac:dyDescent="0.25">
      <c r="A136" s="67">
        <f t="shared" si="6"/>
        <v>42134</v>
      </c>
      <c r="B136" s="66" t="s">
        <v>188</v>
      </c>
    </row>
    <row r="137" spans="1:2" x14ac:dyDescent="0.25">
      <c r="A137" s="67">
        <f t="shared" si="6"/>
        <v>42135</v>
      </c>
      <c r="B137" s="66" t="s">
        <v>189</v>
      </c>
    </row>
    <row r="138" spans="1:2" x14ac:dyDescent="0.25">
      <c r="A138" s="67">
        <f t="shared" si="6"/>
        <v>42136</v>
      </c>
      <c r="B138" s="66" t="s">
        <v>190</v>
      </c>
    </row>
    <row r="139" spans="1:2" x14ac:dyDescent="0.25">
      <c r="A139" s="67">
        <f t="shared" si="6"/>
        <v>42137</v>
      </c>
      <c r="B139" s="66" t="s">
        <v>191</v>
      </c>
    </row>
    <row r="140" spans="1:2" x14ac:dyDescent="0.25">
      <c r="A140" s="67">
        <f t="shared" si="6"/>
        <v>42138</v>
      </c>
      <c r="B140" s="66" t="s">
        <v>192</v>
      </c>
    </row>
    <row r="141" spans="1:2" x14ac:dyDescent="0.25">
      <c r="A141" s="67">
        <f t="shared" si="6"/>
        <v>42139</v>
      </c>
      <c r="B141" s="66" t="s">
        <v>193</v>
      </c>
    </row>
    <row r="142" spans="1:2" x14ac:dyDescent="0.25">
      <c r="A142" s="67">
        <f t="shared" si="6"/>
        <v>42140</v>
      </c>
      <c r="B142" s="66" t="s">
        <v>194</v>
      </c>
    </row>
    <row r="143" spans="1:2" x14ac:dyDescent="0.25">
      <c r="A143" s="67">
        <f t="shared" si="6"/>
        <v>42141</v>
      </c>
      <c r="B143" s="66" t="s">
        <v>195</v>
      </c>
    </row>
    <row r="144" spans="1:2" x14ac:dyDescent="0.25">
      <c r="A144" s="67">
        <f t="shared" si="6"/>
        <v>42142</v>
      </c>
      <c r="B144" s="66" t="s">
        <v>196</v>
      </c>
    </row>
    <row r="145" spans="1:2" x14ac:dyDescent="0.25">
      <c r="A145" s="67">
        <f t="shared" si="6"/>
        <v>42143</v>
      </c>
      <c r="B145" s="66" t="s">
        <v>197</v>
      </c>
    </row>
    <row r="146" spans="1:2" x14ac:dyDescent="0.25">
      <c r="A146" s="67">
        <f t="shared" si="6"/>
        <v>42144</v>
      </c>
      <c r="B146" s="66" t="s">
        <v>198</v>
      </c>
    </row>
    <row r="147" spans="1:2" x14ac:dyDescent="0.25">
      <c r="A147" s="67">
        <f t="shared" si="6"/>
        <v>42145</v>
      </c>
      <c r="B147" s="66" t="s">
        <v>199</v>
      </c>
    </row>
    <row r="148" spans="1:2" x14ac:dyDescent="0.25">
      <c r="A148" s="67">
        <f t="shared" si="6"/>
        <v>42146</v>
      </c>
      <c r="B148" s="66" t="s">
        <v>200</v>
      </c>
    </row>
    <row r="149" spans="1:2" x14ac:dyDescent="0.25">
      <c r="A149" s="67">
        <f t="shared" si="6"/>
        <v>42147</v>
      </c>
      <c r="B149" s="66" t="s">
        <v>201</v>
      </c>
    </row>
    <row r="150" spans="1:2" x14ac:dyDescent="0.25">
      <c r="A150" s="67">
        <f t="shared" si="6"/>
        <v>42148</v>
      </c>
      <c r="B150" s="66" t="s">
        <v>202</v>
      </c>
    </row>
    <row r="151" spans="1:2" x14ac:dyDescent="0.25">
      <c r="A151" s="67">
        <f t="shared" si="6"/>
        <v>42149</v>
      </c>
      <c r="B151" s="66" t="s">
        <v>203</v>
      </c>
    </row>
    <row r="152" spans="1:2" x14ac:dyDescent="0.25">
      <c r="A152" s="67">
        <f t="shared" si="6"/>
        <v>42150</v>
      </c>
      <c r="B152" s="66" t="s">
        <v>204</v>
      </c>
    </row>
    <row r="153" spans="1:2" x14ac:dyDescent="0.25">
      <c r="A153" s="67">
        <f t="shared" si="6"/>
        <v>42151</v>
      </c>
      <c r="B153" s="66" t="s">
        <v>205</v>
      </c>
    </row>
    <row r="154" spans="1:2" x14ac:dyDescent="0.25">
      <c r="A154" s="67">
        <f t="shared" si="6"/>
        <v>42152</v>
      </c>
      <c r="B154" s="66" t="s">
        <v>206</v>
      </c>
    </row>
    <row r="155" spans="1:2" x14ac:dyDescent="0.25">
      <c r="A155" s="67">
        <f t="shared" si="6"/>
        <v>42153</v>
      </c>
      <c r="B155" s="66" t="s">
        <v>207</v>
      </c>
    </row>
    <row r="156" spans="1:2" x14ac:dyDescent="0.25">
      <c r="A156" s="67">
        <f t="shared" si="6"/>
        <v>42154</v>
      </c>
      <c r="B156" s="66" t="s">
        <v>208</v>
      </c>
    </row>
    <row r="157" spans="1:2" x14ac:dyDescent="0.25">
      <c r="A157" s="67">
        <f t="shared" si="6"/>
        <v>42155</v>
      </c>
      <c r="B157" s="66" t="s">
        <v>209</v>
      </c>
    </row>
    <row r="158" spans="1:2" x14ac:dyDescent="0.25">
      <c r="A158" s="67"/>
    </row>
    <row r="159" spans="1:2" x14ac:dyDescent="0.25">
      <c r="A159" s="67">
        <f>A157+1</f>
        <v>42156</v>
      </c>
      <c r="B159" s="66" t="s">
        <v>210</v>
      </c>
    </row>
    <row r="160" spans="1:2" x14ac:dyDescent="0.25">
      <c r="A160" s="67">
        <f t="shared" ref="A160:A188" si="7">A159+1</f>
        <v>42157</v>
      </c>
      <c r="B160" s="66" t="s">
        <v>211</v>
      </c>
    </row>
    <row r="161" spans="1:2" x14ac:dyDescent="0.25">
      <c r="A161" s="67">
        <f t="shared" si="7"/>
        <v>42158</v>
      </c>
      <c r="B161" s="66" t="s">
        <v>212</v>
      </c>
    </row>
    <row r="162" spans="1:2" x14ac:dyDescent="0.25">
      <c r="A162" s="67">
        <f t="shared" si="7"/>
        <v>42159</v>
      </c>
      <c r="B162" s="66" t="s">
        <v>213</v>
      </c>
    </row>
    <row r="163" spans="1:2" x14ac:dyDescent="0.25">
      <c r="A163" s="67">
        <f t="shared" si="7"/>
        <v>42160</v>
      </c>
      <c r="B163" s="66" t="s">
        <v>214</v>
      </c>
    </row>
    <row r="164" spans="1:2" x14ac:dyDescent="0.25">
      <c r="A164" s="67">
        <f t="shared" si="7"/>
        <v>42161</v>
      </c>
      <c r="B164" s="66" t="s">
        <v>215</v>
      </c>
    </row>
    <row r="165" spans="1:2" x14ac:dyDescent="0.25">
      <c r="A165" s="67">
        <f t="shared" si="7"/>
        <v>42162</v>
      </c>
      <c r="B165" s="66" t="s">
        <v>216</v>
      </c>
    </row>
    <row r="166" spans="1:2" x14ac:dyDescent="0.25">
      <c r="A166" s="67">
        <f t="shared" si="7"/>
        <v>42163</v>
      </c>
      <c r="B166" s="66" t="s">
        <v>217</v>
      </c>
    </row>
    <row r="167" spans="1:2" x14ac:dyDescent="0.25">
      <c r="A167" s="67">
        <f t="shared" si="7"/>
        <v>42164</v>
      </c>
      <c r="B167" s="66" t="s">
        <v>218</v>
      </c>
    </row>
    <row r="168" spans="1:2" x14ac:dyDescent="0.25">
      <c r="A168" s="67">
        <f t="shared" si="7"/>
        <v>42165</v>
      </c>
      <c r="B168" s="66" t="s">
        <v>219</v>
      </c>
    </row>
    <row r="169" spans="1:2" x14ac:dyDescent="0.25">
      <c r="A169" s="67">
        <f t="shared" si="7"/>
        <v>42166</v>
      </c>
      <c r="B169" s="66" t="s">
        <v>220</v>
      </c>
    </row>
    <row r="170" spans="1:2" x14ac:dyDescent="0.25">
      <c r="A170" s="67">
        <f t="shared" si="7"/>
        <v>42167</v>
      </c>
      <c r="B170" s="66" t="s">
        <v>221</v>
      </c>
    </row>
    <row r="171" spans="1:2" x14ac:dyDescent="0.25">
      <c r="A171" s="67">
        <f t="shared" si="7"/>
        <v>42168</v>
      </c>
      <c r="B171" s="66" t="s">
        <v>222</v>
      </c>
    </row>
    <row r="172" spans="1:2" x14ac:dyDescent="0.25">
      <c r="A172" s="67">
        <f t="shared" si="7"/>
        <v>42169</v>
      </c>
      <c r="B172" s="66" t="s">
        <v>223</v>
      </c>
    </row>
    <row r="173" spans="1:2" x14ac:dyDescent="0.25">
      <c r="A173" s="67">
        <f t="shared" si="7"/>
        <v>42170</v>
      </c>
      <c r="B173" s="66" t="s">
        <v>224</v>
      </c>
    </row>
    <row r="174" spans="1:2" x14ac:dyDescent="0.25">
      <c r="A174" s="67">
        <f t="shared" si="7"/>
        <v>42171</v>
      </c>
      <c r="B174" s="66" t="s">
        <v>225</v>
      </c>
    </row>
    <row r="175" spans="1:2" x14ac:dyDescent="0.25">
      <c r="A175" s="67">
        <f t="shared" si="7"/>
        <v>42172</v>
      </c>
      <c r="B175" s="66" t="s">
        <v>226</v>
      </c>
    </row>
    <row r="176" spans="1:2" x14ac:dyDescent="0.25">
      <c r="A176" s="67">
        <f t="shared" si="7"/>
        <v>42173</v>
      </c>
      <c r="B176" s="66" t="s">
        <v>227</v>
      </c>
    </row>
    <row r="177" spans="1:2" x14ac:dyDescent="0.25">
      <c r="A177" s="67">
        <f t="shared" si="7"/>
        <v>42174</v>
      </c>
      <c r="B177" s="66" t="s">
        <v>228</v>
      </c>
    </row>
    <row r="178" spans="1:2" x14ac:dyDescent="0.25">
      <c r="A178" s="67">
        <f t="shared" si="7"/>
        <v>42175</v>
      </c>
      <c r="B178" s="66" t="s">
        <v>229</v>
      </c>
    </row>
    <row r="179" spans="1:2" x14ac:dyDescent="0.25">
      <c r="A179" s="67">
        <f t="shared" si="7"/>
        <v>42176</v>
      </c>
      <c r="B179" s="66" t="s">
        <v>230</v>
      </c>
    </row>
    <row r="180" spans="1:2" x14ac:dyDescent="0.25">
      <c r="A180" s="67">
        <f t="shared" si="7"/>
        <v>42177</v>
      </c>
      <c r="B180" s="66" t="s">
        <v>231</v>
      </c>
    </row>
    <row r="181" spans="1:2" x14ac:dyDescent="0.25">
      <c r="A181" s="67">
        <f t="shared" si="7"/>
        <v>42178</v>
      </c>
      <c r="B181" s="66" t="s">
        <v>232</v>
      </c>
    </row>
    <row r="182" spans="1:2" x14ac:dyDescent="0.25">
      <c r="A182" s="67">
        <f t="shared" si="7"/>
        <v>42179</v>
      </c>
      <c r="B182" s="66" t="s">
        <v>233</v>
      </c>
    </row>
    <row r="183" spans="1:2" x14ac:dyDescent="0.25">
      <c r="A183" s="67">
        <f t="shared" si="7"/>
        <v>42180</v>
      </c>
      <c r="B183" s="66" t="s">
        <v>234</v>
      </c>
    </row>
    <row r="184" spans="1:2" x14ac:dyDescent="0.25">
      <c r="A184" s="67">
        <f t="shared" si="7"/>
        <v>42181</v>
      </c>
      <c r="B184" s="66" t="s">
        <v>235</v>
      </c>
    </row>
    <row r="185" spans="1:2" x14ac:dyDescent="0.25">
      <c r="A185" s="67">
        <f t="shared" si="7"/>
        <v>42182</v>
      </c>
      <c r="B185" s="66" t="s">
        <v>236</v>
      </c>
    </row>
    <row r="186" spans="1:2" x14ac:dyDescent="0.25">
      <c r="A186" s="67">
        <f t="shared" si="7"/>
        <v>42183</v>
      </c>
      <c r="B186" s="66" t="s">
        <v>237</v>
      </c>
    </row>
    <row r="187" spans="1:2" x14ac:dyDescent="0.25">
      <c r="A187" s="67">
        <f t="shared" si="7"/>
        <v>42184</v>
      </c>
      <c r="B187" s="66" t="s">
        <v>238</v>
      </c>
    </row>
    <row r="188" spans="1:2" x14ac:dyDescent="0.25">
      <c r="A188" s="67">
        <f t="shared" si="7"/>
        <v>42185</v>
      </c>
      <c r="B188" s="66" t="s">
        <v>239</v>
      </c>
    </row>
    <row r="189" spans="1:2" x14ac:dyDescent="0.25">
      <c r="A189" s="67"/>
    </row>
    <row r="190" spans="1:2" x14ac:dyDescent="0.25">
      <c r="A190" s="67">
        <f>A188+1</f>
        <v>42186</v>
      </c>
      <c r="B190" s="66" t="s">
        <v>240</v>
      </c>
    </row>
    <row r="191" spans="1:2" x14ac:dyDescent="0.25">
      <c r="A191" s="67">
        <f t="shared" ref="A191:A220" si="8">A190+1</f>
        <v>42187</v>
      </c>
      <c r="B191" s="66" t="s">
        <v>241</v>
      </c>
    </row>
    <row r="192" spans="1:2" x14ac:dyDescent="0.25">
      <c r="A192" s="67">
        <f t="shared" si="8"/>
        <v>42188</v>
      </c>
      <c r="B192" s="66" t="s">
        <v>242</v>
      </c>
    </row>
    <row r="193" spans="1:2" x14ac:dyDescent="0.25">
      <c r="A193" s="67">
        <f t="shared" si="8"/>
        <v>42189</v>
      </c>
      <c r="B193" s="66" t="s">
        <v>243</v>
      </c>
    </row>
    <row r="194" spans="1:2" x14ac:dyDescent="0.25">
      <c r="A194" s="67">
        <f t="shared" si="8"/>
        <v>42190</v>
      </c>
      <c r="B194" s="66" t="s">
        <v>244</v>
      </c>
    </row>
    <row r="195" spans="1:2" x14ac:dyDescent="0.25">
      <c r="A195" s="67">
        <f t="shared" si="8"/>
        <v>42191</v>
      </c>
      <c r="B195" s="66" t="s">
        <v>245</v>
      </c>
    </row>
    <row r="196" spans="1:2" x14ac:dyDescent="0.25">
      <c r="A196" s="67">
        <f t="shared" si="8"/>
        <v>42192</v>
      </c>
      <c r="B196" s="66" t="s">
        <v>246</v>
      </c>
    </row>
    <row r="197" spans="1:2" x14ac:dyDescent="0.25">
      <c r="A197" s="67">
        <f t="shared" si="8"/>
        <v>42193</v>
      </c>
      <c r="B197" s="66" t="s">
        <v>247</v>
      </c>
    </row>
    <row r="198" spans="1:2" x14ac:dyDescent="0.25">
      <c r="A198" s="67">
        <f t="shared" si="8"/>
        <v>42194</v>
      </c>
      <c r="B198" s="66" t="s">
        <v>248</v>
      </c>
    </row>
    <row r="199" spans="1:2" x14ac:dyDescent="0.25">
      <c r="A199" s="67">
        <f t="shared" si="8"/>
        <v>42195</v>
      </c>
      <c r="B199" s="66" t="s">
        <v>249</v>
      </c>
    </row>
    <row r="200" spans="1:2" x14ac:dyDescent="0.25">
      <c r="A200" s="67">
        <f t="shared" si="8"/>
        <v>42196</v>
      </c>
      <c r="B200" s="66" t="s">
        <v>250</v>
      </c>
    </row>
    <row r="201" spans="1:2" x14ac:dyDescent="0.25">
      <c r="A201" s="67">
        <f t="shared" si="8"/>
        <v>42197</v>
      </c>
      <c r="B201" s="66" t="s">
        <v>251</v>
      </c>
    </row>
    <row r="202" spans="1:2" x14ac:dyDescent="0.25">
      <c r="A202" s="67">
        <f t="shared" si="8"/>
        <v>42198</v>
      </c>
      <c r="B202" s="66" t="s">
        <v>252</v>
      </c>
    </row>
    <row r="203" spans="1:2" x14ac:dyDescent="0.25">
      <c r="A203" s="67">
        <f t="shared" si="8"/>
        <v>42199</v>
      </c>
      <c r="B203" s="66" t="s">
        <v>253</v>
      </c>
    </row>
    <row r="204" spans="1:2" x14ac:dyDescent="0.25">
      <c r="A204" s="67">
        <f t="shared" si="8"/>
        <v>42200</v>
      </c>
      <c r="B204" s="66" t="s">
        <v>254</v>
      </c>
    </row>
    <row r="205" spans="1:2" x14ac:dyDescent="0.25">
      <c r="A205" s="67">
        <f t="shared" si="8"/>
        <v>42201</v>
      </c>
      <c r="B205" s="66" t="s">
        <v>255</v>
      </c>
    </row>
    <row r="206" spans="1:2" x14ac:dyDescent="0.25">
      <c r="A206" s="67">
        <f t="shared" si="8"/>
        <v>42202</v>
      </c>
      <c r="B206" s="66" t="s">
        <v>256</v>
      </c>
    </row>
    <row r="207" spans="1:2" x14ac:dyDescent="0.25">
      <c r="A207" s="67">
        <f t="shared" si="8"/>
        <v>42203</v>
      </c>
      <c r="B207" s="66" t="s">
        <v>257</v>
      </c>
    </row>
    <row r="208" spans="1:2" x14ac:dyDescent="0.25">
      <c r="A208" s="67">
        <f t="shared" si="8"/>
        <v>42204</v>
      </c>
      <c r="B208" s="66" t="s">
        <v>258</v>
      </c>
    </row>
    <row r="209" spans="1:2" x14ac:dyDescent="0.25">
      <c r="A209" s="67">
        <f t="shared" si="8"/>
        <v>42205</v>
      </c>
      <c r="B209" s="66" t="s">
        <v>259</v>
      </c>
    </row>
    <row r="210" spans="1:2" x14ac:dyDescent="0.25">
      <c r="A210" s="67">
        <f t="shared" si="8"/>
        <v>42206</v>
      </c>
      <c r="B210" s="66" t="s">
        <v>260</v>
      </c>
    </row>
    <row r="211" spans="1:2" x14ac:dyDescent="0.25">
      <c r="A211" s="67">
        <f t="shared" si="8"/>
        <v>42207</v>
      </c>
      <c r="B211" s="66" t="s">
        <v>261</v>
      </c>
    </row>
    <row r="212" spans="1:2" x14ac:dyDescent="0.25">
      <c r="A212" s="67">
        <f t="shared" si="8"/>
        <v>42208</v>
      </c>
      <c r="B212" s="66" t="s">
        <v>262</v>
      </c>
    </row>
    <row r="213" spans="1:2" x14ac:dyDescent="0.25">
      <c r="A213" s="67">
        <f t="shared" si="8"/>
        <v>42209</v>
      </c>
      <c r="B213" s="66" t="s">
        <v>263</v>
      </c>
    </row>
    <row r="214" spans="1:2" x14ac:dyDescent="0.25">
      <c r="A214" s="67">
        <f t="shared" si="8"/>
        <v>42210</v>
      </c>
      <c r="B214" s="66" t="s">
        <v>264</v>
      </c>
    </row>
    <row r="215" spans="1:2" x14ac:dyDescent="0.25">
      <c r="A215" s="67">
        <f t="shared" si="8"/>
        <v>42211</v>
      </c>
      <c r="B215" s="66" t="s">
        <v>265</v>
      </c>
    </row>
    <row r="216" spans="1:2" x14ac:dyDescent="0.25">
      <c r="A216" s="67">
        <f t="shared" si="8"/>
        <v>42212</v>
      </c>
      <c r="B216" s="66" t="s">
        <v>266</v>
      </c>
    </row>
    <row r="217" spans="1:2" x14ac:dyDescent="0.25">
      <c r="A217" s="67">
        <f t="shared" si="8"/>
        <v>42213</v>
      </c>
      <c r="B217" s="66" t="s">
        <v>267</v>
      </c>
    </row>
    <row r="218" spans="1:2" x14ac:dyDescent="0.25">
      <c r="A218" s="67">
        <f t="shared" si="8"/>
        <v>42214</v>
      </c>
      <c r="B218" s="66" t="s">
        <v>268</v>
      </c>
    </row>
    <row r="219" spans="1:2" x14ac:dyDescent="0.25">
      <c r="A219" s="67">
        <f t="shared" si="8"/>
        <v>42215</v>
      </c>
      <c r="B219" s="66" t="s">
        <v>269</v>
      </c>
    </row>
    <row r="220" spans="1:2" x14ac:dyDescent="0.25">
      <c r="A220" s="67">
        <f t="shared" si="8"/>
        <v>42216</v>
      </c>
      <c r="B220" s="66" t="s">
        <v>270</v>
      </c>
    </row>
    <row r="221" spans="1:2" x14ac:dyDescent="0.25">
      <c r="A221" s="67"/>
    </row>
    <row r="222" spans="1:2" x14ac:dyDescent="0.25">
      <c r="A222" s="67">
        <f>A220+1</f>
        <v>42217</v>
      </c>
      <c r="B222" s="66" t="s">
        <v>271</v>
      </c>
    </row>
    <row r="223" spans="1:2" x14ac:dyDescent="0.25">
      <c r="A223" s="67">
        <f t="shared" ref="A223:A252" si="9">A222+1</f>
        <v>42218</v>
      </c>
      <c r="B223" s="66" t="s">
        <v>272</v>
      </c>
    </row>
    <row r="224" spans="1:2" x14ac:dyDescent="0.25">
      <c r="A224" s="67">
        <f t="shared" si="9"/>
        <v>42219</v>
      </c>
      <c r="B224" s="66" t="s">
        <v>273</v>
      </c>
    </row>
    <row r="225" spans="1:2" x14ac:dyDescent="0.25">
      <c r="A225" s="67">
        <f t="shared" si="9"/>
        <v>42220</v>
      </c>
      <c r="B225" s="66" t="s">
        <v>274</v>
      </c>
    </row>
    <row r="226" spans="1:2" x14ac:dyDescent="0.25">
      <c r="A226" s="67">
        <f t="shared" si="9"/>
        <v>42221</v>
      </c>
      <c r="B226" s="66" t="s">
        <v>275</v>
      </c>
    </row>
    <row r="227" spans="1:2" x14ac:dyDescent="0.25">
      <c r="A227" s="67">
        <f t="shared" si="9"/>
        <v>42222</v>
      </c>
      <c r="B227" s="66" t="s">
        <v>276</v>
      </c>
    </row>
    <row r="228" spans="1:2" x14ac:dyDescent="0.25">
      <c r="A228" s="67">
        <f t="shared" si="9"/>
        <v>42223</v>
      </c>
      <c r="B228" s="66" t="s">
        <v>277</v>
      </c>
    </row>
    <row r="229" spans="1:2" x14ac:dyDescent="0.25">
      <c r="A229" s="67">
        <f t="shared" si="9"/>
        <v>42224</v>
      </c>
      <c r="B229" s="66" t="s">
        <v>278</v>
      </c>
    </row>
    <row r="230" spans="1:2" x14ac:dyDescent="0.25">
      <c r="A230" s="67">
        <f t="shared" si="9"/>
        <v>42225</v>
      </c>
      <c r="B230" s="66" t="s">
        <v>279</v>
      </c>
    </row>
    <row r="231" spans="1:2" x14ac:dyDescent="0.25">
      <c r="A231" s="67">
        <f t="shared" si="9"/>
        <v>42226</v>
      </c>
      <c r="B231" s="66" t="s">
        <v>280</v>
      </c>
    </row>
    <row r="232" spans="1:2" x14ac:dyDescent="0.25">
      <c r="A232" s="67">
        <f t="shared" si="9"/>
        <v>42227</v>
      </c>
      <c r="B232" s="66" t="s">
        <v>281</v>
      </c>
    </row>
    <row r="233" spans="1:2" x14ac:dyDescent="0.25">
      <c r="A233" s="67">
        <f t="shared" si="9"/>
        <v>42228</v>
      </c>
      <c r="B233" s="66" t="s">
        <v>282</v>
      </c>
    </row>
    <row r="234" spans="1:2" x14ac:dyDescent="0.25">
      <c r="A234" s="67">
        <f t="shared" si="9"/>
        <v>42229</v>
      </c>
      <c r="B234" s="66" t="s">
        <v>283</v>
      </c>
    </row>
    <row r="235" spans="1:2" x14ac:dyDescent="0.25">
      <c r="A235" s="67">
        <f t="shared" si="9"/>
        <v>42230</v>
      </c>
      <c r="B235" s="66" t="s">
        <v>284</v>
      </c>
    </row>
    <row r="236" spans="1:2" x14ac:dyDescent="0.25">
      <c r="A236" s="67">
        <f t="shared" si="9"/>
        <v>42231</v>
      </c>
      <c r="B236" s="66" t="s">
        <v>285</v>
      </c>
    </row>
    <row r="237" spans="1:2" x14ac:dyDescent="0.25">
      <c r="A237" s="67">
        <f t="shared" si="9"/>
        <v>42232</v>
      </c>
      <c r="B237" s="66" t="s">
        <v>286</v>
      </c>
    </row>
    <row r="238" spans="1:2" x14ac:dyDescent="0.25">
      <c r="A238" s="67">
        <f t="shared" si="9"/>
        <v>42233</v>
      </c>
      <c r="B238" s="66" t="s">
        <v>287</v>
      </c>
    </row>
    <row r="239" spans="1:2" x14ac:dyDescent="0.25">
      <c r="A239" s="67">
        <f t="shared" si="9"/>
        <v>42234</v>
      </c>
      <c r="B239" s="66" t="s">
        <v>288</v>
      </c>
    </row>
    <row r="240" spans="1:2" x14ac:dyDescent="0.25">
      <c r="A240" s="67">
        <f t="shared" si="9"/>
        <v>42235</v>
      </c>
      <c r="B240" s="66" t="s">
        <v>289</v>
      </c>
    </row>
    <row r="241" spans="1:2" x14ac:dyDescent="0.25">
      <c r="A241" s="67">
        <f t="shared" si="9"/>
        <v>42236</v>
      </c>
      <c r="B241" s="66" t="s">
        <v>290</v>
      </c>
    </row>
    <row r="242" spans="1:2" x14ac:dyDescent="0.25">
      <c r="A242" s="67">
        <f t="shared" si="9"/>
        <v>42237</v>
      </c>
      <c r="B242" s="66" t="s">
        <v>291</v>
      </c>
    </row>
    <row r="243" spans="1:2" x14ac:dyDescent="0.25">
      <c r="A243" s="67">
        <f t="shared" si="9"/>
        <v>42238</v>
      </c>
      <c r="B243" s="66" t="s">
        <v>292</v>
      </c>
    </row>
    <row r="244" spans="1:2" x14ac:dyDescent="0.25">
      <c r="A244" s="67">
        <f t="shared" si="9"/>
        <v>42239</v>
      </c>
      <c r="B244" s="66" t="s">
        <v>293</v>
      </c>
    </row>
    <row r="245" spans="1:2" x14ac:dyDescent="0.25">
      <c r="A245" s="67">
        <f t="shared" si="9"/>
        <v>42240</v>
      </c>
      <c r="B245" s="66" t="s">
        <v>294</v>
      </c>
    </row>
    <row r="246" spans="1:2" x14ac:dyDescent="0.25">
      <c r="A246" s="67">
        <f t="shared" si="9"/>
        <v>42241</v>
      </c>
      <c r="B246" s="66" t="s">
        <v>295</v>
      </c>
    </row>
    <row r="247" spans="1:2" x14ac:dyDescent="0.25">
      <c r="A247" s="67">
        <f t="shared" si="9"/>
        <v>42242</v>
      </c>
      <c r="B247" s="66" t="s">
        <v>296</v>
      </c>
    </row>
    <row r="248" spans="1:2" x14ac:dyDescent="0.25">
      <c r="A248" s="67">
        <f t="shared" si="9"/>
        <v>42243</v>
      </c>
      <c r="B248" s="66" t="s">
        <v>297</v>
      </c>
    </row>
    <row r="249" spans="1:2" x14ac:dyDescent="0.25">
      <c r="A249" s="67">
        <f t="shared" si="9"/>
        <v>42244</v>
      </c>
      <c r="B249" s="66" t="s">
        <v>298</v>
      </c>
    </row>
    <row r="250" spans="1:2" x14ac:dyDescent="0.25">
      <c r="A250" s="67">
        <f t="shared" si="9"/>
        <v>42245</v>
      </c>
      <c r="B250" s="66" t="s">
        <v>299</v>
      </c>
    </row>
    <row r="251" spans="1:2" x14ac:dyDescent="0.25">
      <c r="A251" s="67">
        <f t="shared" si="9"/>
        <v>42246</v>
      </c>
      <c r="B251" s="66" t="s">
        <v>300</v>
      </c>
    </row>
    <row r="252" spans="1:2" x14ac:dyDescent="0.25">
      <c r="A252" s="67">
        <f t="shared" si="9"/>
        <v>42247</v>
      </c>
      <c r="B252" s="66" t="s">
        <v>301</v>
      </c>
    </row>
    <row r="253" spans="1:2" x14ac:dyDescent="0.25">
      <c r="A253" s="67"/>
    </row>
    <row r="254" spans="1:2" x14ac:dyDescent="0.25">
      <c r="A254" s="67">
        <f>A252+1</f>
        <v>42248</v>
      </c>
      <c r="B254" s="66" t="s">
        <v>302</v>
      </c>
    </row>
    <row r="255" spans="1:2" x14ac:dyDescent="0.25">
      <c r="A255" s="67">
        <f t="shared" ref="A255:A283" si="10">A254+1</f>
        <v>42249</v>
      </c>
      <c r="B255" s="66" t="s">
        <v>303</v>
      </c>
    </row>
    <row r="256" spans="1:2" x14ac:dyDescent="0.25">
      <c r="A256" s="67">
        <f t="shared" si="10"/>
        <v>42250</v>
      </c>
      <c r="B256" s="66" t="s">
        <v>304</v>
      </c>
    </row>
    <row r="257" spans="1:2" x14ac:dyDescent="0.25">
      <c r="A257" s="67">
        <f t="shared" si="10"/>
        <v>42251</v>
      </c>
      <c r="B257" s="66" t="s">
        <v>305</v>
      </c>
    </row>
    <row r="258" spans="1:2" x14ac:dyDescent="0.25">
      <c r="A258" s="67">
        <f t="shared" si="10"/>
        <v>42252</v>
      </c>
      <c r="B258" s="66" t="s">
        <v>306</v>
      </c>
    </row>
    <row r="259" spans="1:2" x14ac:dyDescent="0.25">
      <c r="A259" s="67">
        <f t="shared" si="10"/>
        <v>42253</v>
      </c>
      <c r="B259" s="66" t="s">
        <v>307</v>
      </c>
    </row>
    <row r="260" spans="1:2" x14ac:dyDescent="0.25">
      <c r="A260" s="67">
        <f t="shared" si="10"/>
        <v>42254</v>
      </c>
      <c r="B260" s="66" t="s">
        <v>308</v>
      </c>
    </row>
    <row r="261" spans="1:2" x14ac:dyDescent="0.25">
      <c r="A261" s="67">
        <f t="shared" si="10"/>
        <v>42255</v>
      </c>
      <c r="B261" s="66" t="s">
        <v>309</v>
      </c>
    </row>
    <row r="262" spans="1:2" x14ac:dyDescent="0.25">
      <c r="A262" s="67">
        <f t="shared" si="10"/>
        <v>42256</v>
      </c>
      <c r="B262" s="66" t="s">
        <v>310</v>
      </c>
    </row>
    <row r="263" spans="1:2" x14ac:dyDescent="0.25">
      <c r="A263" s="67">
        <f t="shared" si="10"/>
        <v>42257</v>
      </c>
      <c r="B263" s="66" t="s">
        <v>311</v>
      </c>
    </row>
    <row r="264" spans="1:2" x14ac:dyDescent="0.25">
      <c r="A264" s="67">
        <f t="shared" si="10"/>
        <v>42258</v>
      </c>
      <c r="B264" s="66" t="s">
        <v>312</v>
      </c>
    </row>
    <row r="265" spans="1:2" x14ac:dyDescent="0.25">
      <c r="A265" s="67">
        <f t="shared" si="10"/>
        <v>42259</v>
      </c>
      <c r="B265" s="66" t="s">
        <v>313</v>
      </c>
    </row>
    <row r="266" spans="1:2" x14ac:dyDescent="0.25">
      <c r="A266" s="67">
        <f t="shared" si="10"/>
        <v>42260</v>
      </c>
      <c r="B266" s="66" t="s">
        <v>314</v>
      </c>
    </row>
    <row r="267" spans="1:2" x14ac:dyDescent="0.25">
      <c r="A267" s="67">
        <f t="shared" si="10"/>
        <v>42261</v>
      </c>
      <c r="B267" s="66" t="s">
        <v>315</v>
      </c>
    </row>
    <row r="268" spans="1:2" x14ac:dyDescent="0.25">
      <c r="A268" s="67">
        <f t="shared" si="10"/>
        <v>42262</v>
      </c>
      <c r="B268" s="66" t="s">
        <v>316</v>
      </c>
    </row>
    <row r="269" spans="1:2" x14ac:dyDescent="0.25">
      <c r="A269" s="67">
        <f t="shared" si="10"/>
        <v>42263</v>
      </c>
      <c r="B269" s="66" t="s">
        <v>317</v>
      </c>
    </row>
    <row r="270" spans="1:2" x14ac:dyDescent="0.25">
      <c r="A270" s="67">
        <f t="shared" si="10"/>
        <v>42264</v>
      </c>
      <c r="B270" s="66" t="s">
        <v>318</v>
      </c>
    </row>
    <row r="271" spans="1:2" x14ac:dyDescent="0.25">
      <c r="A271" s="67">
        <f t="shared" si="10"/>
        <v>42265</v>
      </c>
      <c r="B271" s="66" t="s">
        <v>319</v>
      </c>
    </row>
    <row r="272" spans="1:2" x14ac:dyDescent="0.25">
      <c r="A272" s="67">
        <f t="shared" si="10"/>
        <v>42266</v>
      </c>
      <c r="B272" s="66" t="s">
        <v>320</v>
      </c>
    </row>
    <row r="273" spans="1:2" x14ac:dyDescent="0.25">
      <c r="A273" s="67">
        <f t="shared" si="10"/>
        <v>42267</v>
      </c>
      <c r="B273" s="66" t="s">
        <v>321</v>
      </c>
    </row>
    <row r="274" spans="1:2" x14ac:dyDescent="0.25">
      <c r="A274" s="67">
        <f t="shared" si="10"/>
        <v>42268</v>
      </c>
      <c r="B274" s="66" t="s">
        <v>322</v>
      </c>
    </row>
    <row r="275" spans="1:2" x14ac:dyDescent="0.25">
      <c r="A275" s="67">
        <f t="shared" si="10"/>
        <v>42269</v>
      </c>
      <c r="B275" s="66" t="s">
        <v>323</v>
      </c>
    </row>
    <row r="276" spans="1:2" x14ac:dyDescent="0.25">
      <c r="A276" s="67">
        <f t="shared" si="10"/>
        <v>42270</v>
      </c>
      <c r="B276" s="66" t="s">
        <v>324</v>
      </c>
    </row>
    <row r="277" spans="1:2" x14ac:dyDescent="0.25">
      <c r="A277" s="67">
        <f t="shared" si="10"/>
        <v>42271</v>
      </c>
      <c r="B277" s="66" t="s">
        <v>325</v>
      </c>
    </row>
    <row r="278" spans="1:2" x14ac:dyDescent="0.25">
      <c r="A278" s="67">
        <f t="shared" si="10"/>
        <v>42272</v>
      </c>
      <c r="B278" s="66" t="s">
        <v>326</v>
      </c>
    </row>
    <row r="279" spans="1:2" x14ac:dyDescent="0.25">
      <c r="A279" s="67">
        <f t="shared" si="10"/>
        <v>42273</v>
      </c>
      <c r="B279" s="66" t="s">
        <v>327</v>
      </c>
    </row>
    <row r="280" spans="1:2" x14ac:dyDescent="0.25">
      <c r="A280" s="67">
        <f t="shared" si="10"/>
        <v>42274</v>
      </c>
      <c r="B280" s="66" t="s">
        <v>328</v>
      </c>
    </row>
    <row r="281" spans="1:2" x14ac:dyDescent="0.25">
      <c r="A281" s="67">
        <f t="shared" si="10"/>
        <v>42275</v>
      </c>
      <c r="B281" s="66" t="s">
        <v>329</v>
      </c>
    </row>
    <row r="282" spans="1:2" x14ac:dyDescent="0.25">
      <c r="A282" s="67">
        <f t="shared" si="10"/>
        <v>42276</v>
      </c>
      <c r="B282" s="66" t="s">
        <v>330</v>
      </c>
    </row>
    <row r="283" spans="1:2" x14ac:dyDescent="0.25">
      <c r="A283" s="67">
        <f t="shared" si="10"/>
        <v>42277</v>
      </c>
      <c r="B283" s="66" t="s">
        <v>331</v>
      </c>
    </row>
    <row r="284" spans="1:2" x14ac:dyDescent="0.25">
      <c r="A284" s="67"/>
    </row>
    <row r="285" spans="1:2" x14ac:dyDescent="0.25">
      <c r="A285" s="67">
        <f>A283+1</f>
        <v>42278</v>
      </c>
      <c r="B285" s="66" t="s">
        <v>332</v>
      </c>
    </row>
    <row r="286" spans="1:2" x14ac:dyDescent="0.25">
      <c r="A286" s="67">
        <f t="shared" ref="A286:A315" si="11">A285+1</f>
        <v>42279</v>
      </c>
      <c r="B286" s="66" t="s">
        <v>333</v>
      </c>
    </row>
    <row r="287" spans="1:2" x14ac:dyDescent="0.25">
      <c r="A287" s="67">
        <f t="shared" si="11"/>
        <v>42280</v>
      </c>
      <c r="B287" s="66" t="s">
        <v>334</v>
      </c>
    </row>
    <row r="288" spans="1:2" x14ac:dyDescent="0.25">
      <c r="A288" s="67">
        <f t="shared" si="11"/>
        <v>42281</v>
      </c>
      <c r="B288" s="66" t="s">
        <v>335</v>
      </c>
    </row>
    <row r="289" spans="1:2" x14ac:dyDescent="0.25">
      <c r="A289" s="67">
        <f t="shared" si="11"/>
        <v>42282</v>
      </c>
      <c r="B289" s="66" t="s">
        <v>336</v>
      </c>
    </row>
    <row r="290" spans="1:2" x14ac:dyDescent="0.25">
      <c r="A290" s="67">
        <f t="shared" si="11"/>
        <v>42283</v>
      </c>
      <c r="B290" s="66" t="s">
        <v>337</v>
      </c>
    </row>
    <row r="291" spans="1:2" x14ac:dyDescent="0.25">
      <c r="A291" s="67">
        <f t="shared" si="11"/>
        <v>42284</v>
      </c>
      <c r="B291" s="66" t="s">
        <v>338</v>
      </c>
    </row>
    <row r="292" spans="1:2" x14ac:dyDescent="0.25">
      <c r="A292" s="67">
        <f t="shared" si="11"/>
        <v>42285</v>
      </c>
      <c r="B292" s="66" t="s">
        <v>339</v>
      </c>
    </row>
    <row r="293" spans="1:2" x14ac:dyDescent="0.25">
      <c r="A293" s="67">
        <f t="shared" si="11"/>
        <v>42286</v>
      </c>
      <c r="B293" s="66" t="s">
        <v>340</v>
      </c>
    </row>
    <row r="294" spans="1:2" x14ac:dyDescent="0.25">
      <c r="A294" s="67">
        <f t="shared" si="11"/>
        <v>42287</v>
      </c>
      <c r="B294" s="66" t="s">
        <v>341</v>
      </c>
    </row>
    <row r="295" spans="1:2" x14ac:dyDescent="0.25">
      <c r="A295" s="67">
        <f t="shared" si="11"/>
        <v>42288</v>
      </c>
      <c r="B295" s="66" t="s">
        <v>342</v>
      </c>
    </row>
    <row r="296" spans="1:2" x14ac:dyDescent="0.25">
      <c r="A296" s="67">
        <f t="shared" si="11"/>
        <v>42289</v>
      </c>
      <c r="B296" s="66" t="s">
        <v>343</v>
      </c>
    </row>
    <row r="297" spans="1:2" x14ac:dyDescent="0.25">
      <c r="A297" s="67">
        <f t="shared" si="11"/>
        <v>42290</v>
      </c>
      <c r="B297" s="66" t="s">
        <v>344</v>
      </c>
    </row>
    <row r="298" spans="1:2" x14ac:dyDescent="0.25">
      <c r="A298" s="67">
        <f t="shared" si="11"/>
        <v>42291</v>
      </c>
      <c r="B298" s="66" t="s">
        <v>345</v>
      </c>
    </row>
    <row r="299" spans="1:2" x14ac:dyDescent="0.25">
      <c r="A299" s="67">
        <f t="shared" si="11"/>
        <v>42292</v>
      </c>
      <c r="B299" s="66" t="s">
        <v>346</v>
      </c>
    </row>
    <row r="300" spans="1:2" x14ac:dyDescent="0.25">
      <c r="A300" s="67">
        <f t="shared" si="11"/>
        <v>42293</v>
      </c>
      <c r="B300" s="66" t="s">
        <v>347</v>
      </c>
    </row>
    <row r="301" spans="1:2" x14ac:dyDescent="0.25">
      <c r="A301" s="67">
        <f t="shared" si="11"/>
        <v>42294</v>
      </c>
      <c r="B301" s="66" t="s">
        <v>348</v>
      </c>
    </row>
    <row r="302" spans="1:2" x14ac:dyDescent="0.25">
      <c r="A302" s="67">
        <f t="shared" si="11"/>
        <v>42295</v>
      </c>
      <c r="B302" s="66" t="s">
        <v>349</v>
      </c>
    </row>
    <row r="303" spans="1:2" x14ac:dyDescent="0.25">
      <c r="A303" s="67">
        <f t="shared" si="11"/>
        <v>42296</v>
      </c>
      <c r="B303" s="66" t="s">
        <v>350</v>
      </c>
    </row>
    <row r="304" spans="1:2" x14ac:dyDescent="0.25">
      <c r="A304" s="67">
        <f t="shared" si="11"/>
        <v>42297</v>
      </c>
      <c r="B304" s="66" t="s">
        <v>351</v>
      </c>
    </row>
    <row r="305" spans="1:2" x14ac:dyDescent="0.25">
      <c r="A305" s="67">
        <f t="shared" si="11"/>
        <v>42298</v>
      </c>
      <c r="B305" s="66" t="s">
        <v>352</v>
      </c>
    </row>
    <row r="306" spans="1:2" x14ac:dyDescent="0.25">
      <c r="A306" s="67">
        <f t="shared" si="11"/>
        <v>42299</v>
      </c>
      <c r="B306" s="66" t="s">
        <v>353</v>
      </c>
    </row>
    <row r="307" spans="1:2" x14ac:dyDescent="0.25">
      <c r="A307" s="67">
        <f t="shared" si="11"/>
        <v>42300</v>
      </c>
      <c r="B307" s="66" t="s">
        <v>354</v>
      </c>
    </row>
    <row r="308" spans="1:2" x14ac:dyDescent="0.25">
      <c r="A308" s="67">
        <f t="shared" si="11"/>
        <v>42301</v>
      </c>
      <c r="B308" s="66" t="s">
        <v>355</v>
      </c>
    </row>
    <row r="309" spans="1:2" x14ac:dyDescent="0.25">
      <c r="A309" s="67">
        <f t="shared" si="11"/>
        <v>42302</v>
      </c>
      <c r="B309" s="66" t="s">
        <v>356</v>
      </c>
    </row>
    <row r="310" spans="1:2" x14ac:dyDescent="0.25">
      <c r="A310" s="67">
        <f t="shared" si="11"/>
        <v>42303</v>
      </c>
      <c r="B310" s="66" t="s">
        <v>357</v>
      </c>
    </row>
    <row r="311" spans="1:2" x14ac:dyDescent="0.25">
      <c r="A311" s="67">
        <f t="shared" si="11"/>
        <v>42304</v>
      </c>
      <c r="B311" s="66" t="s">
        <v>358</v>
      </c>
    </row>
    <row r="312" spans="1:2" x14ac:dyDescent="0.25">
      <c r="A312" s="67">
        <f t="shared" si="11"/>
        <v>42305</v>
      </c>
      <c r="B312" s="66" t="s">
        <v>359</v>
      </c>
    </row>
    <row r="313" spans="1:2" x14ac:dyDescent="0.25">
      <c r="A313" s="67">
        <f t="shared" si="11"/>
        <v>42306</v>
      </c>
      <c r="B313" s="66" t="s">
        <v>360</v>
      </c>
    </row>
    <row r="314" spans="1:2" x14ac:dyDescent="0.25">
      <c r="A314" s="67">
        <f t="shared" si="11"/>
        <v>42307</v>
      </c>
      <c r="B314" s="66" t="s">
        <v>361</v>
      </c>
    </row>
    <row r="315" spans="1:2" x14ac:dyDescent="0.25">
      <c r="A315" s="67">
        <f t="shared" si="11"/>
        <v>42308</v>
      </c>
      <c r="B315" s="66" t="s">
        <v>362</v>
      </c>
    </row>
    <row r="316" spans="1:2" x14ac:dyDescent="0.25">
      <c r="A316" s="67"/>
    </row>
    <row r="317" spans="1:2" x14ac:dyDescent="0.25">
      <c r="A317" s="67">
        <f>A315+1</f>
        <v>42309</v>
      </c>
      <c r="B317" s="66" t="s">
        <v>363</v>
      </c>
    </row>
    <row r="318" spans="1:2" x14ac:dyDescent="0.25">
      <c r="A318" s="67">
        <f t="shared" ref="A318:A346" si="12">A317+1</f>
        <v>42310</v>
      </c>
      <c r="B318" s="66" t="s">
        <v>364</v>
      </c>
    </row>
    <row r="319" spans="1:2" x14ac:dyDescent="0.25">
      <c r="A319" s="67">
        <f t="shared" si="12"/>
        <v>42311</v>
      </c>
      <c r="B319" s="66" t="s">
        <v>365</v>
      </c>
    </row>
    <row r="320" spans="1:2" x14ac:dyDescent="0.25">
      <c r="A320" s="67">
        <f t="shared" si="12"/>
        <v>42312</v>
      </c>
      <c r="B320" s="66" t="s">
        <v>366</v>
      </c>
    </row>
    <row r="321" spans="1:2" x14ac:dyDescent="0.25">
      <c r="A321" s="67">
        <f t="shared" si="12"/>
        <v>42313</v>
      </c>
      <c r="B321" s="66" t="s">
        <v>367</v>
      </c>
    </row>
    <row r="322" spans="1:2" x14ac:dyDescent="0.25">
      <c r="A322" s="67">
        <f t="shared" si="12"/>
        <v>42314</v>
      </c>
      <c r="B322" s="66" t="s">
        <v>368</v>
      </c>
    </row>
    <row r="323" spans="1:2" x14ac:dyDescent="0.25">
      <c r="A323" s="67">
        <f t="shared" si="12"/>
        <v>42315</v>
      </c>
      <c r="B323" s="66" t="s">
        <v>369</v>
      </c>
    </row>
    <row r="324" spans="1:2" x14ac:dyDescent="0.25">
      <c r="A324" s="67">
        <f t="shared" si="12"/>
        <v>42316</v>
      </c>
      <c r="B324" s="66" t="s">
        <v>370</v>
      </c>
    </row>
    <row r="325" spans="1:2" x14ac:dyDescent="0.25">
      <c r="A325" s="67">
        <f t="shared" si="12"/>
        <v>42317</v>
      </c>
      <c r="B325" s="66" t="s">
        <v>371</v>
      </c>
    </row>
    <row r="326" spans="1:2" x14ac:dyDescent="0.25">
      <c r="A326" s="67">
        <f t="shared" si="12"/>
        <v>42318</v>
      </c>
      <c r="B326" s="66" t="s">
        <v>372</v>
      </c>
    </row>
    <row r="327" spans="1:2" x14ac:dyDescent="0.25">
      <c r="A327" s="67">
        <f t="shared" si="12"/>
        <v>42319</v>
      </c>
      <c r="B327" s="66" t="s">
        <v>373</v>
      </c>
    </row>
    <row r="328" spans="1:2" x14ac:dyDescent="0.25">
      <c r="A328" s="67">
        <f t="shared" si="12"/>
        <v>42320</v>
      </c>
      <c r="B328" s="66" t="s">
        <v>374</v>
      </c>
    </row>
    <row r="329" spans="1:2" x14ac:dyDescent="0.25">
      <c r="A329" s="67">
        <f t="shared" si="12"/>
        <v>42321</v>
      </c>
      <c r="B329" s="66" t="s">
        <v>375</v>
      </c>
    </row>
    <row r="330" spans="1:2" x14ac:dyDescent="0.25">
      <c r="A330" s="67">
        <f t="shared" si="12"/>
        <v>42322</v>
      </c>
      <c r="B330" s="66" t="s">
        <v>376</v>
      </c>
    </row>
    <row r="331" spans="1:2" x14ac:dyDescent="0.25">
      <c r="A331" s="67">
        <f t="shared" si="12"/>
        <v>42323</v>
      </c>
      <c r="B331" s="66" t="s">
        <v>377</v>
      </c>
    </row>
    <row r="332" spans="1:2" x14ac:dyDescent="0.25">
      <c r="A332" s="67">
        <f t="shared" si="12"/>
        <v>42324</v>
      </c>
      <c r="B332" s="66" t="s">
        <v>378</v>
      </c>
    </row>
    <row r="333" spans="1:2" x14ac:dyDescent="0.25">
      <c r="A333" s="67">
        <f t="shared" si="12"/>
        <v>42325</v>
      </c>
      <c r="B333" s="66" t="s">
        <v>379</v>
      </c>
    </row>
    <row r="334" spans="1:2" x14ac:dyDescent="0.25">
      <c r="A334" s="67">
        <f t="shared" si="12"/>
        <v>42326</v>
      </c>
      <c r="B334" s="66" t="s">
        <v>380</v>
      </c>
    </row>
    <row r="335" spans="1:2" x14ac:dyDescent="0.25">
      <c r="A335" s="67">
        <f t="shared" si="12"/>
        <v>42327</v>
      </c>
      <c r="B335" s="66" t="s">
        <v>381</v>
      </c>
    </row>
    <row r="336" spans="1:2" x14ac:dyDescent="0.25">
      <c r="A336" s="67">
        <f t="shared" si="12"/>
        <v>42328</v>
      </c>
      <c r="B336" s="66" t="s">
        <v>382</v>
      </c>
    </row>
    <row r="337" spans="1:2" x14ac:dyDescent="0.25">
      <c r="A337" s="67">
        <f t="shared" si="12"/>
        <v>42329</v>
      </c>
      <c r="B337" s="66" t="s">
        <v>383</v>
      </c>
    </row>
    <row r="338" spans="1:2" x14ac:dyDescent="0.25">
      <c r="A338" s="67">
        <f t="shared" si="12"/>
        <v>42330</v>
      </c>
      <c r="B338" s="66" t="s">
        <v>384</v>
      </c>
    </row>
    <row r="339" spans="1:2" x14ac:dyDescent="0.25">
      <c r="A339" s="67">
        <f t="shared" si="12"/>
        <v>42331</v>
      </c>
      <c r="B339" s="66" t="s">
        <v>385</v>
      </c>
    </row>
    <row r="340" spans="1:2" x14ac:dyDescent="0.25">
      <c r="A340" s="67">
        <f t="shared" si="12"/>
        <v>42332</v>
      </c>
      <c r="B340" s="66" t="s">
        <v>386</v>
      </c>
    </row>
    <row r="341" spans="1:2" x14ac:dyDescent="0.25">
      <c r="A341" s="67">
        <f t="shared" si="12"/>
        <v>42333</v>
      </c>
      <c r="B341" s="66" t="s">
        <v>387</v>
      </c>
    </row>
    <row r="342" spans="1:2" x14ac:dyDescent="0.25">
      <c r="A342" s="67">
        <f t="shared" si="12"/>
        <v>42334</v>
      </c>
      <c r="B342" s="66" t="s">
        <v>388</v>
      </c>
    </row>
    <row r="343" spans="1:2" x14ac:dyDescent="0.25">
      <c r="A343" s="67">
        <f t="shared" si="12"/>
        <v>42335</v>
      </c>
      <c r="B343" s="66" t="s">
        <v>389</v>
      </c>
    </row>
    <row r="344" spans="1:2" x14ac:dyDescent="0.25">
      <c r="A344" s="67">
        <f t="shared" si="12"/>
        <v>42336</v>
      </c>
      <c r="B344" s="66" t="s">
        <v>390</v>
      </c>
    </row>
    <row r="345" spans="1:2" x14ac:dyDescent="0.25">
      <c r="A345" s="67">
        <f t="shared" si="12"/>
        <v>42337</v>
      </c>
      <c r="B345" s="66" t="s">
        <v>391</v>
      </c>
    </row>
    <row r="346" spans="1:2" x14ac:dyDescent="0.25">
      <c r="A346" s="67">
        <f t="shared" si="12"/>
        <v>42338</v>
      </c>
      <c r="B346" s="66" t="s">
        <v>392</v>
      </c>
    </row>
    <row r="347" spans="1:2" x14ac:dyDescent="0.25">
      <c r="A347" s="67"/>
    </row>
    <row r="348" spans="1:2" x14ac:dyDescent="0.25">
      <c r="A348" s="67">
        <f>A346+1</f>
        <v>42339</v>
      </c>
      <c r="B348" s="66" t="s">
        <v>393</v>
      </c>
    </row>
    <row r="349" spans="1:2" x14ac:dyDescent="0.25">
      <c r="A349" s="67">
        <f t="shared" ref="A349:A378" si="13">A348+1</f>
        <v>42340</v>
      </c>
      <c r="B349" s="66" t="s">
        <v>394</v>
      </c>
    </row>
    <row r="350" spans="1:2" x14ac:dyDescent="0.25">
      <c r="A350" s="67">
        <f t="shared" si="13"/>
        <v>42341</v>
      </c>
      <c r="B350" s="66" t="s">
        <v>395</v>
      </c>
    </row>
    <row r="351" spans="1:2" x14ac:dyDescent="0.25">
      <c r="A351" s="67">
        <f t="shared" si="13"/>
        <v>42342</v>
      </c>
      <c r="B351" s="66" t="s">
        <v>396</v>
      </c>
    </row>
    <row r="352" spans="1:2" x14ac:dyDescent="0.25">
      <c r="A352" s="67">
        <f t="shared" si="13"/>
        <v>42343</v>
      </c>
      <c r="B352" s="66" t="s">
        <v>397</v>
      </c>
    </row>
    <row r="353" spans="1:2" x14ac:dyDescent="0.25">
      <c r="A353" s="67">
        <f t="shared" si="13"/>
        <v>42344</v>
      </c>
      <c r="B353" s="66" t="s">
        <v>398</v>
      </c>
    </row>
    <row r="354" spans="1:2" x14ac:dyDescent="0.25">
      <c r="A354" s="67">
        <f t="shared" si="13"/>
        <v>42345</v>
      </c>
      <c r="B354" s="66" t="s">
        <v>399</v>
      </c>
    </row>
    <row r="355" spans="1:2" x14ac:dyDescent="0.25">
      <c r="A355" s="67">
        <f t="shared" si="13"/>
        <v>42346</v>
      </c>
      <c r="B355" s="66" t="s">
        <v>400</v>
      </c>
    </row>
    <row r="356" spans="1:2" x14ac:dyDescent="0.25">
      <c r="A356" s="67">
        <f t="shared" si="13"/>
        <v>42347</v>
      </c>
      <c r="B356" s="66" t="s">
        <v>401</v>
      </c>
    </row>
    <row r="357" spans="1:2" x14ac:dyDescent="0.25">
      <c r="A357" s="67">
        <f t="shared" si="13"/>
        <v>42348</v>
      </c>
      <c r="B357" s="66" t="s">
        <v>402</v>
      </c>
    </row>
    <row r="358" spans="1:2" x14ac:dyDescent="0.25">
      <c r="A358" s="67">
        <f t="shared" si="13"/>
        <v>42349</v>
      </c>
      <c r="B358" s="66" t="s">
        <v>403</v>
      </c>
    </row>
    <row r="359" spans="1:2" x14ac:dyDescent="0.25">
      <c r="A359" s="67">
        <f t="shared" si="13"/>
        <v>42350</v>
      </c>
      <c r="B359" s="66" t="s">
        <v>404</v>
      </c>
    </row>
    <row r="360" spans="1:2" x14ac:dyDescent="0.25">
      <c r="A360" s="67">
        <f t="shared" si="13"/>
        <v>42351</v>
      </c>
      <c r="B360" s="66" t="s">
        <v>405</v>
      </c>
    </row>
    <row r="361" spans="1:2" x14ac:dyDescent="0.25">
      <c r="A361" s="67">
        <f t="shared" si="13"/>
        <v>42352</v>
      </c>
      <c r="B361" s="66" t="s">
        <v>406</v>
      </c>
    </row>
    <row r="362" spans="1:2" x14ac:dyDescent="0.25">
      <c r="A362" s="67">
        <f t="shared" si="13"/>
        <v>42353</v>
      </c>
      <c r="B362" s="66" t="s">
        <v>407</v>
      </c>
    </row>
    <row r="363" spans="1:2" x14ac:dyDescent="0.25">
      <c r="A363" s="67">
        <f t="shared" si="13"/>
        <v>42354</v>
      </c>
      <c r="B363" s="66" t="s">
        <v>408</v>
      </c>
    </row>
    <row r="364" spans="1:2" x14ac:dyDescent="0.25">
      <c r="A364" s="67">
        <f t="shared" si="13"/>
        <v>42355</v>
      </c>
      <c r="B364" s="66" t="s">
        <v>409</v>
      </c>
    </row>
    <row r="365" spans="1:2" x14ac:dyDescent="0.25">
      <c r="A365" s="67">
        <f t="shared" si="13"/>
        <v>42356</v>
      </c>
      <c r="B365" s="66" t="s">
        <v>410</v>
      </c>
    </row>
    <row r="366" spans="1:2" x14ac:dyDescent="0.25">
      <c r="A366" s="67">
        <f t="shared" si="13"/>
        <v>42357</v>
      </c>
      <c r="B366" s="66" t="s">
        <v>411</v>
      </c>
    </row>
    <row r="367" spans="1:2" x14ac:dyDescent="0.25">
      <c r="A367" s="67">
        <f t="shared" si="13"/>
        <v>42358</v>
      </c>
      <c r="B367" s="66" t="s">
        <v>412</v>
      </c>
    </row>
    <row r="368" spans="1:2" x14ac:dyDescent="0.25">
      <c r="A368" s="67">
        <f t="shared" si="13"/>
        <v>42359</v>
      </c>
      <c r="B368" s="66" t="s">
        <v>413</v>
      </c>
    </row>
    <row r="369" spans="1:2" x14ac:dyDescent="0.25">
      <c r="A369" s="67">
        <f t="shared" si="13"/>
        <v>42360</v>
      </c>
      <c r="B369" s="66" t="s">
        <v>414</v>
      </c>
    </row>
    <row r="370" spans="1:2" x14ac:dyDescent="0.25">
      <c r="A370" s="67">
        <f t="shared" si="13"/>
        <v>42361</v>
      </c>
      <c r="B370" s="66" t="s">
        <v>415</v>
      </c>
    </row>
    <row r="371" spans="1:2" x14ac:dyDescent="0.25">
      <c r="A371" s="67">
        <f t="shared" si="13"/>
        <v>42362</v>
      </c>
      <c r="B371" s="66" t="s">
        <v>416</v>
      </c>
    </row>
    <row r="372" spans="1:2" x14ac:dyDescent="0.25">
      <c r="A372" s="67">
        <f t="shared" si="13"/>
        <v>42363</v>
      </c>
      <c r="B372" s="66" t="s">
        <v>417</v>
      </c>
    </row>
    <row r="373" spans="1:2" x14ac:dyDescent="0.25">
      <c r="A373" s="67">
        <f t="shared" si="13"/>
        <v>42364</v>
      </c>
      <c r="B373" s="66" t="s">
        <v>418</v>
      </c>
    </row>
    <row r="374" spans="1:2" x14ac:dyDescent="0.25">
      <c r="A374" s="67">
        <f t="shared" si="13"/>
        <v>42365</v>
      </c>
      <c r="B374" s="66" t="s">
        <v>419</v>
      </c>
    </row>
    <row r="375" spans="1:2" x14ac:dyDescent="0.25">
      <c r="A375" s="67">
        <f t="shared" si="13"/>
        <v>42366</v>
      </c>
      <c r="B375" s="66" t="s">
        <v>420</v>
      </c>
    </row>
    <row r="376" spans="1:2" x14ac:dyDescent="0.25">
      <c r="A376" s="67">
        <f t="shared" si="13"/>
        <v>42367</v>
      </c>
      <c r="B376" s="66" t="s">
        <v>421</v>
      </c>
    </row>
    <row r="377" spans="1:2" x14ac:dyDescent="0.25">
      <c r="A377" s="67">
        <f t="shared" si="13"/>
        <v>42368</v>
      </c>
      <c r="B377" s="66" t="s">
        <v>422</v>
      </c>
    </row>
    <row r="378" spans="1:2" x14ac:dyDescent="0.25">
      <c r="A378" s="67">
        <f t="shared" si="13"/>
        <v>42369</v>
      </c>
      <c r="B378" s="66" t="s">
        <v>423</v>
      </c>
    </row>
  </sheetData>
  <mergeCells count="4">
    <mergeCell ref="F1:H1"/>
    <mergeCell ref="J1:L1"/>
    <mergeCell ref="I12:I16"/>
    <mergeCell ref="F19:H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indowProtection="1" workbookViewId="0">
      <selection activeCell="C27" sqref="C27"/>
    </sheetView>
  </sheetViews>
  <sheetFormatPr baseColWidth="10" defaultRowHeight="15" x14ac:dyDescent="0.25"/>
  <cols>
    <col min="3" max="3" width="72.42578125" customWidth="1"/>
    <col min="4" max="4" width="11.28515625" customWidth="1"/>
    <col min="5" max="5" width="69.42578125" bestFit="1" customWidth="1"/>
  </cols>
  <sheetData>
    <row r="1" spans="1:15" ht="18" customHeight="1" x14ac:dyDescent="0.25">
      <c r="B1" s="34" t="s">
        <v>424</v>
      </c>
      <c r="C1" s="34" t="s">
        <v>425</v>
      </c>
      <c r="D1" s="34" t="s">
        <v>426</v>
      </c>
      <c r="E1" s="50" t="s">
        <v>427</v>
      </c>
      <c r="H1" s="36"/>
      <c r="I1" s="37"/>
    </row>
    <row r="2" spans="1:15" ht="18" customHeight="1" x14ac:dyDescent="0.25">
      <c r="B2" s="38">
        <f ca="1">TODAY()</f>
        <v>41979</v>
      </c>
      <c r="C2" s="39">
        <f ca="1">WEEKDAY($B2)</f>
        <v>7</v>
      </c>
      <c r="D2" s="40">
        <f ca="1">WEEKDAY($B2)</f>
        <v>7</v>
      </c>
      <c r="E2" s="51" t="s">
        <v>428</v>
      </c>
      <c r="H2" s="36"/>
      <c r="I2" s="37"/>
    </row>
    <row r="3" spans="1:15" ht="18" customHeight="1" x14ac:dyDescent="0.25">
      <c r="B3" s="38">
        <f ca="1">TODAY()</f>
        <v>41979</v>
      </c>
      <c r="C3" s="39">
        <f ca="1">WEEKDAY($B3,1)</f>
        <v>7</v>
      </c>
      <c r="D3" s="40">
        <f ca="1">WEEKDAY($C3,1)</f>
        <v>7</v>
      </c>
      <c r="E3" s="51" t="s">
        <v>428</v>
      </c>
      <c r="H3" s="36"/>
      <c r="I3" s="37"/>
    </row>
    <row r="4" spans="1:15" ht="18" customHeight="1" x14ac:dyDescent="0.25">
      <c r="B4" s="41">
        <f ca="1">TODAY()</f>
        <v>41979</v>
      </c>
      <c r="C4" s="42">
        <f ca="1">WEEKDAY($B4,2)</f>
        <v>6</v>
      </c>
      <c r="D4" s="43">
        <f ca="1">WEEKDAY($C4,2)</f>
        <v>5</v>
      </c>
      <c r="E4" s="44" t="s">
        <v>429</v>
      </c>
      <c r="H4" s="36"/>
      <c r="I4" s="37"/>
    </row>
    <row r="5" spans="1:15" ht="18" customHeight="1" x14ac:dyDescent="0.25">
      <c r="B5" s="45">
        <f ca="1">TODAY()</f>
        <v>41979</v>
      </c>
      <c r="C5" s="46">
        <f ca="1">WEEKDAY($B5,3)</f>
        <v>5</v>
      </c>
      <c r="D5" s="47">
        <f ca="1">WEEKDAY($C5,3)</f>
        <v>3</v>
      </c>
      <c r="E5" s="48" t="s">
        <v>430</v>
      </c>
      <c r="H5" s="36"/>
      <c r="I5" s="37"/>
    </row>
    <row r="6" spans="1:15" ht="18" customHeight="1" x14ac:dyDescent="0.25">
      <c r="B6" s="35"/>
      <c r="C6" s="35"/>
      <c r="D6" s="35"/>
      <c r="E6" s="35"/>
      <c r="H6" s="36"/>
      <c r="I6" s="37"/>
    </row>
    <row r="7" spans="1:15" ht="18" customHeight="1" x14ac:dyDescent="0.25">
      <c r="B7" s="272" t="s">
        <v>431</v>
      </c>
      <c r="C7" s="272"/>
      <c r="D7" s="272"/>
      <c r="E7" s="272"/>
      <c r="H7" s="36"/>
      <c r="I7" s="37"/>
    </row>
    <row r="8" spans="1:15" ht="18" customHeight="1" x14ac:dyDescent="0.25">
      <c r="B8" s="273" t="s">
        <v>432</v>
      </c>
      <c r="C8" s="273"/>
      <c r="D8" s="274"/>
      <c r="E8" s="274"/>
      <c r="H8" s="36"/>
      <c r="I8" s="37"/>
    </row>
    <row r="9" spans="1:15" ht="18" customHeight="1" x14ac:dyDescent="0.25">
      <c r="B9" s="273" t="s">
        <v>433</v>
      </c>
      <c r="C9" s="273"/>
      <c r="D9" s="274"/>
      <c r="E9" s="274"/>
      <c r="H9" s="36"/>
      <c r="I9" s="37"/>
    </row>
    <row r="10" spans="1:15" ht="18" customHeight="1" x14ac:dyDescent="0.25">
      <c r="B10" s="273" t="s">
        <v>434</v>
      </c>
      <c r="C10" s="273"/>
      <c r="D10" s="274"/>
      <c r="E10" s="274"/>
      <c r="H10" s="36"/>
      <c r="I10" s="37"/>
    </row>
    <row r="11" spans="1:15" s="35" customFormat="1" ht="18" customHeight="1" x14ac:dyDescent="0.25">
      <c r="A11"/>
      <c r="B11" s="272" t="s">
        <v>435</v>
      </c>
      <c r="C11" s="272"/>
      <c r="D11" s="272"/>
      <c r="E11" s="272"/>
      <c r="F11"/>
      <c r="G11"/>
      <c r="H11" s="36"/>
      <c r="I11" s="37"/>
      <c r="J11"/>
      <c r="K11"/>
      <c r="L11"/>
      <c r="M11"/>
      <c r="N11"/>
      <c r="O11"/>
    </row>
    <row r="12" spans="1:15" s="35" customFormat="1" ht="18" customHeight="1" x14ac:dyDescent="0.25">
      <c r="A12"/>
      <c r="B12" s="273" t="s">
        <v>436</v>
      </c>
      <c r="C12" s="273"/>
      <c r="D12" s="274"/>
      <c r="E12" s="274"/>
      <c r="F12"/>
      <c r="G12"/>
      <c r="H12" s="36"/>
      <c r="I12" s="37"/>
      <c r="J12"/>
      <c r="K12"/>
      <c r="L12"/>
      <c r="M12"/>
      <c r="N12"/>
      <c r="O12"/>
    </row>
    <row r="13" spans="1:15" s="35" customFormat="1" ht="18" customHeight="1" x14ac:dyDescent="0.25">
      <c r="A13"/>
      <c r="B13" s="273" t="s">
        <v>437</v>
      </c>
      <c r="C13" s="273"/>
      <c r="D13" s="274"/>
      <c r="E13" s="274"/>
      <c r="F13"/>
      <c r="G13"/>
      <c r="H13" s="36"/>
      <c r="I13" s="37"/>
      <c r="J13"/>
      <c r="K13"/>
      <c r="L13"/>
      <c r="M13"/>
      <c r="N13"/>
      <c r="O13"/>
    </row>
    <row r="14" spans="1:15" s="35" customFormat="1" ht="18" customHeight="1" x14ac:dyDescent="0.25">
      <c r="A14"/>
      <c r="B14" s="273" t="s">
        <v>438</v>
      </c>
      <c r="C14" s="273"/>
      <c r="D14" s="274"/>
      <c r="E14" s="274"/>
      <c r="F14"/>
      <c r="G14"/>
      <c r="H14" s="36"/>
      <c r="I14" s="37"/>
      <c r="J14"/>
      <c r="K14"/>
      <c r="L14"/>
      <c r="M14"/>
      <c r="N14"/>
      <c r="O14"/>
    </row>
    <row r="15" spans="1:15" s="35" customFormat="1" ht="18" customHeight="1" x14ac:dyDescent="0.25">
      <c r="A15"/>
      <c r="F15"/>
      <c r="G15"/>
      <c r="H15" s="36"/>
      <c r="I15" s="37"/>
      <c r="J15"/>
      <c r="K15"/>
      <c r="L15"/>
      <c r="M15"/>
      <c r="N15"/>
      <c r="O15"/>
    </row>
    <row r="16" spans="1:15" s="35" customFormat="1" ht="18" customHeight="1" x14ac:dyDescent="0.25">
      <c r="A16"/>
      <c r="C16" s="49" t="s">
        <v>439</v>
      </c>
      <c r="F16"/>
      <c r="G16"/>
      <c r="H16" s="36"/>
      <c r="I16" s="37"/>
      <c r="J16"/>
      <c r="K16"/>
      <c r="L16"/>
      <c r="M16"/>
      <c r="N16"/>
      <c r="O16"/>
    </row>
    <row r="17" spans="1:15" s="35" customFormat="1" ht="18" customHeight="1" x14ac:dyDescent="0.25">
      <c r="A17"/>
      <c r="C17" s="49" t="s">
        <v>440</v>
      </c>
      <c r="F17"/>
      <c r="G17"/>
      <c r="H17" s="36"/>
      <c r="I17" s="37"/>
      <c r="J17"/>
      <c r="K17"/>
      <c r="L17"/>
      <c r="M17"/>
      <c r="N17"/>
      <c r="O17"/>
    </row>
    <row r="18" spans="1:15" s="35" customFormat="1" ht="18" customHeight="1" x14ac:dyDescent="0.25">
      <c r="A18"/>
      <c r="C18" s="49" t="s">
        <v>441</v>
      </c>
      <c r="F18"/>
      <c r="G18"/>
      <c r="H18" s="36"/>
      <c r="I18" s="37"/>
      <c r="J18"/>
      <c r="K18"/>
      <c r="L18"/>
      <c r="M18"/>
      <c r="N18"/>
      <c r="O18"/>
    </row>
    <row r="19" spans="1:15" s="35" customFormat="1" ht="18" customHeight="1" x14ac:dyDescent="0.25">
      <c r="A19"/>
      <c r="C19" s="49" t="s">
        <v>442</v>
      </c>
      <c r="F19"/>
      <c r="G19"/>
      <c r="H19" s="36"/>
      <c r="I19" s="37"/>
      <c r="J19"/>
      <c r="K19"/>
      <c r="L19"/>
      <c r="M19"/>
      <c r="N19"/>
      <c r="O19"/>
    </row>
    <row r="20" spans="1:15" s="35" customFormat="1" ht="18" customHeight="1" x14ac:dyDescent="0.25">
      <c r="A20"/>
      <c r="F20"/>
      <c r="G20"/>
      <c r="H20" s="36"/>
      <c r="I20" s="37"/>
      <c r="J20"/>
      <c r="K20"/>
      <c r="L20"/>
      <c r="M20"/>
      <c r="N20"/>
      <c r="O20"/>
    </row>
  </sheetData>
  <mergeCells count="8">
    <mergeCell ref="B11:E11"/>
    <mergeCell ref="B12:E12"/>
    <mergeCell ref="B13:E13"/>
    <mergeCell ref="B14:E14"/>
    <mergeCell ref="B7:E7"/>
    <mergeCell ref="B8:E8"/>
    <mergeCell ref="B9:E9"/>
    <mergeCell ref="B10:E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Calendario</vt:lpstr>
      <vt:lpstr>Anomastica</vt:lpstr>
      <vt:lpstr>Fórmulas</vt:lpstr>
      <vt:lpstr>ANUAL</vt:lpstr>
      <vt:lpstr>Calendario!Área_de_impresión</vt:lpstr>
      <vt:lpstr>Festivos</vt:lpstr>
      <vt:lpstr>Calendario!MES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Calendario moderno</dc:title>
  <dc:subject>Calendario</dc:subject>
  <dc:creator>http:www.modelines.com</dc:creator>
  <cp:lastModifiedBy>Linwind</cp:lastModifiedBy>
  <cp:lastPrinted>2014-12-06T10:21:39Z</cp:lastPrinted>
  <dcterms:created xsi:type="dcterms:W3CDTF">2014-08-16T06:05:57Z</dcterms:created>
  <dcterms:modified xsi:type="dcterms:W3CDTF">2014-12-06T19:55:23Z</dcterms:modified>
  <cp:category>Hoja de excel</cp:category>
</cp:coreProperties>
</file>