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stencia" sheetId="1" state="visible" r:id="rId1"/>
    <sheet xmlns:r="http://schemas.openxmlformats.org/officeDocument/2006/relationships" name="Listas" sheetId="2" state="hidden" r:id="rId2"/>
  </sheets>
  <definedNames>
    <definedName name="MesNum">Listas!$C$1</definedName>
    <definedName name="DiasMes">Listas!$C$2</definedName>
    <definedName name="Anio">Asistencia!$M$3</definedName>
    <definedName name="_xlnm.Print_Area" localSheetId="0">'Asistencia'!$A$1:$AL$41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;-0;;@"/>
  </numFmts>
  <fonts count="14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b val="1"/>
      <color rgb="00000000"/>
      <sz val="10"/>
    </font>
    <font>
      <name val="Calibri"/>
      <b val="1"/>
      <color rgb="00000000"/>
      <sz val="11"/>
    </font>
    <font>
      <name val="Calibri"/>
      <b val="1"/>
      <color rgb="00006100"/>
      <sz val="10"/>
    </font>
    <font>
      <name val="Calibri"/>
      <color rgb="00000000"/>
      <sz val="10"/>
    </font>
    <font>
      <name val="Calibri"/>
      <b val="1"/>
      <color rgb="009C0006"/>
      <sz val="10"/>
    </font>
    <font>
      <name val="Calibri"/>
      <b val="1"/>
      <color rgb="009C5700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color rgb="007F7F7F"/>
      <sz val="9"/>
    </font>
    <font>
      <name val="Calibri"/>
      <b val="1"/>
      <color rgb="001F4E79"/>
      <sz val="9"/>
    </font>
    <font>
      <name val="Calibri"/>
      <i val="1"/>
      <color rgb="007F7F7F"/>
      <sz val="8"/>
    </font>
  </fonts>
  <fills count="10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FFEB9C"/>
        <bgColor rgb="00FFEB9C"/>
      </patternFill>
    </fill>
    <fill>
      <patternFill patternType="solid">
        <fgColor rgb="00BDD7EE"/>
        <bgColor rgb="00BDD7EE"/>
      </patternFill>
    </fill>
    <fill>
      <patternFill patternType="solid">
        <fgColor rgb="001F4E79"/>
        <bgColor rgb="001F4E79"/>
      </patternFill>
    </fill>
    <fill>
      <patternFill patternType="solid">
        <fgColor rgb="00F2F2F2"/>
        <bgColor rgb="00F2F2F2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1" fontId="3" fillId="2" borderId="1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/>
    </xf>
    <xf numFmtId="0" fontId="4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10" fillId="7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center" indent="1"/>
    </xf>
    <xf numFmtId="0" fontId="2" fillId="0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9" fontId="2" fillId="8" borderId="1" applyAlignment="1" pivotButton="0" quotePrefix="0" xfId="0">
      <alignment horizontal="center" vertical="center" wrapText="1"/>
    </xf>
    <xf numFmtId="0" fontId="12" fillId="9" borderId="0" applyAlignment="1" pivotButton="0" quotePrefix="0" xfId="0">
      <alignment horizontal="right" vertical="center"/>
    </xf>
    <xf numFmtId="0" fontId="0" fillId="9" borderId="0" pivotButton="0" quotePrefix="0" xfId="0"/>
    <xf numFmtId="164" fontId="12" fillId="9" borderId="1" applyAlignment="1" pivotButton="0" quotePrefix="0" xfId="0">
      <alignment horizontal="center" vertical="center" wrapText="1"/>
    </xf>
    <xf numFmtId="0" fontId="13" fillId="0" borderId="0" pivotButton="0" quotePrefix="0" xfId="0"/>
  </cellXfs>
  <cellStyles count="1">
    <cellStyle name="Normal" xfId="0" builtinId="0" hidden="0"/>
  </cellStyles>
  <dxfs count="6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b val="1"/>
        <color rgb="001F4E79"/>
      </font>
      <fill>
        <patternFill patternType="solid">
          <fgColor rgb="00BDD7EE"/>
          <bgColor rgb="00BDD7EE"/>
        </patternFill>
      </fill>
    </dxf>
    <dxf>
      <fill>
        <patternFill patternType="solid">
          <fgColor rgb="00E7E6E6"/>
          <bgColor rgb="00E7E6E6"/>
        </patternFill>
      </fill>
    </dxf>
    <dxf>
      <fill>
        <patternFill patternType="solid">
          <fgColor rgb="00A6A6A6"/>
          <bgColor rgb="00A6A6A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4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4.5" customWidth="1" min="34" max="34"/>
    <col width="4.5" customWidth="1" min="35" max="35"/>
    <col width="4.5" customWidth="1" min="36" max="36"/>
    <col width="4.5" customWidth="1" min="37" max="37"/>
    <col width="8" customWidth="1" min="38" max="38"/>
  </cols>
  <sheetData>
    <row r="1" ht="28" customHeight="1">
      <c r="A1" s="1" t="inlineStr">
        <is>
          <t>Control de asistencia mensual</t>
        </is>
      </c>
    </row>
    <row r="2">
      <c r="B2" s="2" t="inlineStr">
        <is>
          <t>Grupo, curso o equipo:</t>
        </is>
      </c>
      <c r="D2" s="3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U2" s="2" t="inlineStr">
        <is>
          <t>Responsable:</t>
        </is>
      </c>
      <c r="V2" s="3" t="n"/>
      <c r="W2" s="4" t="n"/>
      <c r="X2" s="4" t="n"/>
      <c r="Y2" s="4" t="n"/>
      <c r="Z2" s="4" t="n"/>
      <c r="AA2" s="4" t="n"/>
      <c r="AB2" s="4" t="n"/>
      <c r="AC2" s="4" t="n"/>
      <c r="AD2" s="4" t="n"/>
      <c r="AE2" s="4" t="n"/>
      <c r="AF2" s="4" t="n"/>
      <c r="AG2" s="4" t="n"/>
      <c r="AH2" s="4" t="n"/>
      <c r="AI2" s="4" t="n"/>
      <c r="AJ2" s="4" t="n"/>
    </row>
    <row r="3">
      <c r="B3" s="2" t="inlineStr">
        <is>
          <t>Mes:</t>
        </is>
      </c>
      <c r="D3" s="3" t="inlineStr">
        <is>
          <t>Octubre</t>
        </is>
      </c>
      <c r="E3" s="4" t="n"/>
      <c r="F3" s="4" t="n"/>
      <c r="G3" s="4" t="n"/>
      <c r="H3" s="4" t="n"/>
      <c r="I3" s="4" t="n"/>
      <c r="J3" s="4" t="n"/>
      <c r="L3" s="2" t="inlineStr">
        <is>
          <t>Año:</t>
        </is>
      </c>
      <c r="M3" s="5" t="n">
        <v>2026</v>
      </c>
      <c r="N3" s="4" t="n"/>
      <c r="O3" s="4" t="n"/>
      <c r="P3" s="4" t="n"/>
    </row>
    <row r="4" ht="6" customHeight="1"/>
    <row r="5">
      <c r="B5" s="6" t="inlineStr">
        <is>
          <t>Códigos:</t>
        </is>
      </c>
      <c r="D5" s="7" t="inlineStr">
        <is>
          <t>P</t>
        </is>
      </c>
      <c r="E5" s="8" t="inlineStr">
        <is>
          <t>Presente</t>
        </is>
      </c>
      <c r="K5" s="9" t="inlineStr">
        <is>
          <t>F</t>
        </is>
      </c>
      <c r="L5" s="8" t="inlineStr">
        <is>
          <t>Falta</t>
        </is>
      </c>
      <c r="R5" s="10" t="inlineStr">
        <is>
          <t>J</t>
        </is>
      </c>
      <c r="S5" s="8" t="inlineStr">
        <is>
          <t>Falta justificada</t>
        </is>
      </c>
      <c r="Y5" s="11" t="inlineStr">
        <is>
          <t>R</t>
        </is>
      </c>
      <c r="Z5" s="8" t="inlineStr">
        <is>
          <t>Retraso</t>
        </is>
      </c>
    </row>
    <row r="6" ht="18" customHeight="1">
      <c r="A6" s="12" t="inlineStr">
        <is>
          <t>Nº</t>
        </is>
      </c>
      <c r="B6" s="12" t="inlineStr">
        <is>
          <t>Nombre y apellidos</t>
        </is>
      </c>
      <c r="C6" s="12">
        <f>IF(1&lt;=DiasMes,1,"")</f>
        <v/>
      </c>
      <c r="D6" s="12">
        <f>IF(2&lt;=DiasMes,2,"")</f>
        <v/>
      </c>
      <c r="E6" s="12">
        <f>IF(3&lt;=DiasMes,3,"")</f>
        <v/>
      </c>
      <c r="F6" s="12">
        <f>IF(4&lt;=DiasMes,4,"")</f>
        <v/>
      </c>
      <c r="G6" s="12">
        <f>IF(5&lt;=DiasMes,5,"")</f>
        <v/>
      </c>
      <c r="H6" s="12">
        <f>IF(6&lt;=DiasMes,6,"")</f>
        <v/>
      </c>
      <c r="I6" s="12">
        <f>IF(7&lt;=DiasMes,7,"")</f>
        <v/>
      </c>
      <c r="J6" s="12">
        <f>IF(8&lt;=DiasMes,8,"")</f>
        <v/>
      </c>
      <c r="K6" s="12">
        <f>IF(9&lt;=DiasMes,9,"")</f>
        <v/>
      </c>
      <c r="L6" s="12">
        <f>IF(10&lt;=DiasMes,10,"")</f>
        <v/>
      </c>
      <c r="M6" s="12">
        <f>IF(11&lt;=DiasMes,11,"")</f>
        <v/>
      </c>
      <c r="N6" s="12">
        <f>IF(12&lt;=DiasMes,12,"")</f>
        <v/>
      </c>
      <c r="O6" s="12">
        <f>IF(13&lt;=DiasMes,13,"")</f>
        <v/>
      </c>
      <c r="P6" s="12">
        <f>IF(14&lt;=DiasMes,14,"")</f>
        <v/>
      </c>
      <c r="Q6" s="12">
        <f>IF(15&lt;=DiasMes,15,"")</f>
        <v/>
      </c>
      <c r="R6" s="12">
        <f>IF(16&lt;=DiasMes,16,"")</f>
        <v/>
      </c>
      <c r="S6" s="12">
        <f>IF(17&lt;=DiasMes,17,"")</f>
        <v/>
      </c>
      <c r="T6" s="12">
        <f>IF(18&lt;=DiasMes,18,"")</f>
        <v/>
      </c>
      <c r="U6" s="12">
        <f>IF(19&lt;=DiasMes,19,"")</f>
        <v/>
      </c>
      <c r="V6" s="12">
        <f>IF(20&lt;=DiasMes,20,"")</f>
        <v/>
      </c>
      <c r="W6" s="12">
        <f>IF(21&lt;=DiasMes,21,"")</f>
        <v/>
      </c>
      <c r="X6" s="12">
        <f>IF(22&lt;=DiasMes,22,"")</f>
        <v/>
      </c>
      <c r="Y6" s="12">
        <f>IF(23&lt;=DiasMes,23,"")</f>
        <v/>
      </c>
      <c r="Z6" s="12">
        <f>IF(24&lt;=DiasMes,24,"")</f>
        <v/>
      </c>
      <c r="AA6" s="12">
        <f>IF(25&lt;=DiasMes,25,"")</f>
        <v/>
      </c>
      <c r="AB6" s="12">
        <f>IF(26&lt;=DiasMes,26,"")</f>
        <v/>
      </c>
      <c r="AC6" s="12">
        <f>IF(27&lt;=DiasMes,27,"")</f>
        <v/>
      </c>
      <c r="AD6" s="12">
        <f>IF(28&lt;=DiasMes,28,"")</f>
        <v/>
      </c>
      <c r="AE6" s="12">
        <f>IF(29&lt;=DiasMes,29,"")</f>
        <v/>
      </c>
      <c r="AF6" s="12">
        <f>IF(30&lt;=DiasMes,30,"")</f>
        <v/>
      </c>
      <c r="AG6" s="12">
        <f>IF(31&lt;=DiasMes,31,"")</f>
        <v/>
      </c>
      <c r="AH6" s="12" t="inlineStr">
        <is>
          <t>P</t>
        </is>
      </c>
      <c r="AI6" s="12" t="inlineStr">
        <is>
          <t>F</t>
        </is>
      </c>
      <c r="AJ6" s="12" t="inlineStr">
        <is>
          <t>J</t>
        </is>
      </c>
      <c r="AK6" s="12" t="inlineStr">
        <is>
          <t>R</t>
        </is>
      </c>
      <c r="AL6" s="12" t="inlineStr">
        <is>
          <t>% asist.</t>
        </is>
      </c>
    </row>
    <row r="7" ht="14" customHeight="1">
      <c r="A7" s="13" t="n"/>
      <c r="B7" s="13" t="n"/>
      <c r="C7" s="13">
        <f>IF(C$6="","",MID("LMXJVSD",WEEKDAY(DATE(Anio,MesNum,C$6),2),1))</f>
        <v/>
      </c>
      <c r="D7" s="13">
        <f>IF(D$6="","",MID("LMXJVSD",WEEKDAY(DATE(Anio,MesNum,D$6),2),1))</f>
        <v/>
      </c>
      <c r="E7" s="13">
        <f>IF(E$6="","",MID("LMXJVSD",WEEKDAY(DATE(Anio,MesNum,E$6),2),1))</f>
        <v/>
      </c>
      <c r="F7" s="13">
        <f>IF(F$6="","",MID("LMXJVSD",WEEKDAY(DATE(Anio,MesNum,F$6),2),1))</f>
        <v/>
      </c>
      <c r="G7" s="13">
        <f>IF(G$6="","",MID("LMXJVSD",WEEKDAY(DATE(Anio,MesNum,G$6),2),1))</f>
        <v/>
      </c>
      <c r="H7" s="13">
        <f>IF(H$6="","",MID("LMXJVSD",WEEKDAY(DATE(Anio,MesNum,H$6),2),1))</f>
        <v/>
      </c>
      <c r="I7" s="13">
        <f>IF(I$6="","",MID("LMXJVSD",WEEKDAY(DATE(Anio,MesNum,I$6),2),1))</f>
        <v/>
      </c>
      <c r="J7" s="13">
        <f>IF(J$6="","",MID("LMXJVSD",WEEKDAY(DATE(Anio,MesNum,J$6),2),1))</f>
        <v/>
      </c>
      <c r="K7" s="13">
        <f>IF(K$6="","",MID("LMXJVSD",WEEKDAY(DATE(Anio,MesNum,K$6),2),1))</f>
        <v/>
      </c>
      <c r="L7" s="13">
        <f>IF(L$6="","",MID("LMXJVSD",WEEKDAY(DATE(Anio,MesNum,L$6),2),1))</f>
        <v/>
      </c>
      <c r="M7" s="13">
        <f>IF(M$6="","",MID("LMXJVSD",WEEKDAY(DATE(Anio,MesNum,M$6),2),1))</f>
        <v/>
      </c>
      <c r="N7" s="13">
        <f>IF(N$6="","",MID("LMXJVSD",WEEKDAY(DATE(Anio,MesNum,N$6),2),1))</f>
        <v/>
      </c>
      <c r="O7" s="13">
        <f>IF(O$6="","",MID("LMXJVSD",WEEKDAY(DATE(Anio,MesNum,O$6),2),1))</f>
        <v/>
      </c>
      <c r="P7" s="13">
        <f>IF(P$6="","",MID("LMXJVSD",WEEKDAY(DATE(Anio,MesNum,P$6),2),1))</f>
        <v/>
      </c>
      <c r="Q7" s="13">
        <f>IF(Q$6="","",MID("LMXJVSD",WEEKDAY(DATE(Anio,MesNum,Q$6),2),1))</f>
        <v/>
      </c>
      <c r="R7" s="13">
        <f>IF(R$6="","",MID("LMXJVSD",WEEKDAY(DATE(Anio,MesNum,R$6),2),1))</f>
        <v/>
      </c>
      <c r="S7" s="13">
        <f>IF(S$6="","",MID("LMXJVSD",WEEKDAY(DATE(Anio,MesNum,S$6),2),1))</f>
        <v/>
      </c>
      <c r="T7" s="13">
        <f>IF(T$6="","",MID("LMXJVSD",WEEKDAY(DATE(Anio,MesNum,T$6),2),1))</f>
        <v/>
      </c>
      <c r="U7" s="13">
        <f>IF(U$6="","",MID("LMXJVSD",WEEKDAY(DATE(Anio,MesNum,U$6),2),1))</f>
        <v/>
      </c>
      <c r="V7" s="13">
        <f>IF(V$6="","",MID("LMXJVSD",WEEKDAY(DATE(Anio,MesNum,V$6),2),1))</f>
        <v/>
      </c>
      <c r="W7" s="13">
        <f>IF(W$6="","",MID("LMXJVSD",WEEKDAY(DATE(Anio,MesNum,W$6),2),1))</f>
        <v/>
      </c>
      <c r="X7" s="13">
        <f>IF(X$6="","",MID("LMXJVSD",WEEKDAY(DATE(Anio,MesNum,X$6),2),1))</f>
        <v/>
      </c>
      <c r="Y7" s="13">
        <f>IF(Y$6="","",MID("LMXJVSD",WEEKDAY(DATE(Anio,MesNum,Y$6),2),1))</f>
        <v/>
      </c>
      <c r="Z7" s="13">
        <f>IF(Z$6="","",MID("LMXJVSD",WEEKDAY(DATE(Anio,MesNum,Z$6),2),1))</f>
        <v/>
      </c>
      <c r="AA7" s="13">
        <f>IF(AA$6="","",MID("LMXJVSD",WEEKDAY(DATE(Anio,MesNum,AA$6),2),1))</f>
        <v/>
      </c>
      <c r="AB7" s="13">
        <f>IF(AB$6="","",MID("LMXJVSD",WEEKDAY(DATE(Anio,MesNum,AB$6),2),1))</f>
        <v/>
      </c>
      <c r="AC7" s="13">
        <f>IF(AC$6="","",MID("LMXJVSD",WEEKDAY(DATE(Anio,MesNum,AC$6),2),1))</f>
        <v/>
      </c>
      <c r="AD7" s="13">
        <f>IF(AD$6="","",MID("LMXJVSD",WEEKDAY(DATE(Anio,MesNum,AD$6),2),1))</f>
        <v/>
      </c>
      <c r="AE7" s="13">
        <f>IF(AE$6="","",MID("LMXJVSD",WEEKDAY(DATE(Anio,MesNum,AE$6),2),1))</f>
        <v/>
      </c>
      <c r="AF7" s="13">
        <f>IF(AF$6="","",MID("LMXJVSD",WEEKDAY(DATE(Anio,MesNum,AF$6),2),1))</f>
        <v/>
      </c>
      <c r="AG7" s="13">
        <f>IF(AG$6="","",MID("LMXJVSD",WEEKDAY(DATE(Anio,MesNum,AG$6),2),1))</f>
        <v/>
      </c>
      <c r="AH7" s="13" t="n"/>
      <c r="AI7" s="13" t="n"/>
      <c r="AJ7" s="13" t="n"/>
      <c r="AK7" s="13" t="n"/>
      <c r="AL7" s="13" t="n"/>
    </row>
    <row r="8" ht="16" customHeight="1">
      <c r="A8" s="14" t="n">
        <v>1</v>
      </c>
      <c r="B8" s="15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6" t="n"/>
      <c r="AG8" s="16" t="n"/>
      <c r="AH8" s="17">
        <f>IF($B8="","",COUNTIF($C8:$AG8,"P"))</f>
        <v/>
      </c>
      <c r="AI8" s="17">
        <f>IF($B8="","",COUNTIF($C8:$AG8,"F"))</f>
        <v/>
      </c>
      <c r="AJ8" s="17">
        <f>IF($B8="","",COUNTIF($C8:$AG8,"J"))</f>
        <v/>
      </c>
      <c r="AK8" s="17">
        <f>IF($B8="","",COUNTIF($C8:$AG8,"R"))</f>
        <v/>
      </c>
      <c r="AL8" s="18">
        <f>IF(COUNTA($C8:$AG8)=0,"",(AH8+AK8)/COUNTA($C8:$AG8))</f>
        <v/>
      </c>
    </row>
    <row r="9" ht="16" customHeight="1">
      <c r="A9" s="14" t="n">
        <v>2</v>
      </c>
      <c r="B9" s="15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7">
        <f>IF($B9="","",COUNTIF($C9:$AG9,"P"))</f>
        <v/>
      </c>
      <c r="AI9" s="17">
        <f>IF($B9="","",COUNTIF($C9:$AG9,"F"))</f>
        <v/>
      </c>
      <c r="AJ9" s="17">
        <f>IF($B9="","",COUNTIF($C9:$AG9,"J"))</f>
        <v/>
      </c>
      <c r="AK9" s="17">
        <f>IF($B9="","",COUNTIF($C9:$AG9,"R"))</f>
        <v/>
      </c>
      <c r="AL9" s="18">
        <f>IF(COUNTA($C9:$AG9)=0,"",(AH9+AK9)/COUNTA($C9:$AG9))</f>
        <v/>
      </c>
    </row>
    <row r="10" ht="16" customHeight="1">
      <c r="A10" s="14" t="n">
        <v>3</v>
      </c>
      <c r="B10" s="15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17">
        <f>IF($B10="","",COUNTIF($C10:$AG10,"P"))</f>
        <v/>
      </c>
      <c r="AI10" s="17">
        <f>IF($B10="","",COUNTIF($C10:$AG10,"F"))</f>
        <v/>
      </c>
      <c r="AJ10" s="17">
        <f>IF($B10="","",COUNTIF($C10:$AG10,"J"))</f>
        <v/>
      </c>
      <c r="AK10" s="17">
        <f>IF($B10="","",COUNTIF($C10:$AG10,"R"))</f>
        <v/>
      </c>
      <c r="AL10" s="18">
        <f>IF(COUNTA($C10:$AG10)=0,"",(AH10+AK10)/COUNTA($C10:$AG10))</f>
        <v/>
      </c>
    </row>
    <row r="11" ht="16" customHeight="1">
      <c r="A11" s="14" t="n">
        <v>4</v>
      </c>
      <c r="B11" s="15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7">
        <f>IF($B11="","",COUNTIF($C11:$AG11,"P"))</f>
        <v/>
      </c>
      <c r="AI11" s="17">
        <f>IF($B11="","",COUNTIF($C11:$AG11,"F"))</f>
        <v/>
      </c>
      <c r="AJ11" s="17">
        <f>IF($B11="","",COUNTIF($C11:$AG11,"J"))</f>
        <v/>
      </c>
      <c r="AK11" s="17">
        <f>IF($B11="","",COUNTIF($C11:$AG11,"R"))</f>
        <v/>
      </c>
      <c r="AL11" s="18">
        <f>IF(COUNTA($C11:$AG11)=0,"",(AH11+AK11)/COUNTA($C11:$AG11))</f>
        <v/>
      </c>
    </row>
    <row r="12" ht="16" customHeight="1">
      <c r="A12" s="14" t="n">
        <v>5</v>
      </c>
      <c r="B12" s="15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7">
        <f>IF($B12="","",COUNTIF($C12:$AG12,"P"))</f>
        <v/>
      </c>
      <c r="AI12" s="17">
        <f>IF($B12="","",COUNTIF($C12:$AG12,"F"))</f>
        <v/>
      </c>
      <c r="AJ12" s="17">
        <f>IF($B12="","",COUNTIF($C12:$AG12,"J"))</f>
        <v/>
      </c>
      <c r="AK12" s="17">
        <f>IF($B12="","",COUNTIF($C12:$AG12,"R"))</f>
        <v/>
      </c>
      <c r="AL12" s="18">
        <f>IF(COUNTA($C12:$AG12)=0,"",(AH12+AK12)/COUNTA($C12:$AG12))</f>
        <v/>
      </c>
    </row>
    <row r="13" ht="16" customHeight="1">
      <c r="A13" s="14" t="n">
        <v>6</v>
      </c>
      <c r="B13" s="15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6" t="n"/>
      <c r="AG13" s="16" t="n"/>
      <c r="AH13" s="17">
        <f>IF($B13="","",COUNTIF($C13:$AG13,"P"))</f>
        <v/>
      </c>
      <c r="AI13" s="17">
        <f>IF($B13="","",COUNTIF($C13:$AG13,"F"))</f>
        <v/>
      </c>
      <c r="AJ13" s="17">
        <f>IF($B13="","",COUNTIF($C13:$AG13,"J"))</f>
        <v/>
      </c>
      <c r="AK13" s="17">
        <f>IF($B13="","",COUNTIF($C13:$AG13,"R"))</f>
        <v/>
      </c>
      <c r="AL13" s="18">
        <f>IF(COUNTA($C13:$AG13)=0,"",(AH13+AK13)/COUNTA($C13:$AG13))</f>
        <v/>
      </c>
    </row>
    <row r="14" ht="16" customHeight="1">
      <c r="A14" s="14" t="n">
        <v>7</v>
      </c>
      <c r="B14" s="15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6" t="n"/>
      <c r="AG14" s="16" t="n"/>
      <c r="AH14" s="17">
        <f>IF($B14="","",COUNTIF($C14:$AG14,"P"))</f>
        <v/>
      </c>
      <c r="AI14" s="17">
        <f>IF($B14="","",COUNTIF($C14:$AG14,"F"))</f>
        <v/>
      </c>
      <c r="AJ14" s="17">
        <f>IF($B14="","",COUNTIF($C14:$AG14,"J"))</f>
        <v/>
      </c>
      <c r="AK14" s="17">
        <f>IF($B14="","",COUNTIF($C14:$AG14,"R"))</f>
        <v/>
      </c>
      <c r="AL14" s="18">
        <f>IF(COUNTA($C14:$AG14)=0,"",(AH14+AK14)/COUNTA($C14:$AG14))</f>
        <v/>
      </c>
    </row>
    <row r="15" ht="16" customHeight="1">
      <c r="A15" s="14" t="n">
        <v>8</v>
      </c>
      <c r="B15" s="15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6" t="n"/>
      <c r="AG15" s="16" t="n"/>
      <c r="AH15" s="17">
        <f>IF($B15="","",COUNTIF($C15:$AG15,"P"))</f>
        <v/>
      </c>
      <c r="AI15" s="17">
        <f>IF($B15="","",COUNTIF($C15:$AG15,"F"))</f>
        <v/>
      </c>
      <c r="AJ15" s="17">
        <f>IF($B15="","",COUNTIF($C15:$AG15,"J"))</f>
        <v/>
      </c>
      <c r="AK15" s="17">
        <f>IF($B15="","",COUNTIF($C15:$AG15,"R"))</f>
        <v/>
      </c>
      <c r="AL15" s="18">
        <f>IF(COUNTA($C15:$AG15)=0,"",(AH15+AK15)/COUNTA($C15:$AG15))</f>
        <v/>
      </c>
    </row>
    <row r="16" ht="16" customHeight="1">
      <c r="A16" s="14" t="n">
        <v>9</v>
      </c>
      <c r="B16" s="15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6" t="n"/>
      <c r="AG16" s="16" t="n"/>
      <c r="AH16" s="17">
        <f>IF($B16="","",COUNTIF($C16:$AG16,"P"))</f>
        <v/>
      </c>
      <c r="AI16" s="17">
        <f>IF($B16="","",COUNTIF($C16:$AG16,"F"))</f>
        <v/>
      </c>
      <c r="AJ16" s="17">
        <f>IF($B16="","",COUNTIF($C16:$AG16,"J"))</f>
        <v/>
      </c>
      <c r="AK16" s="17">
        <f>IF($B16="","",COUNTIF($C16:$AG16,"R"))</f>
        <v/>
      </c>
      <c r="AL16" s="18">
        <f>IF(COUNTA($C16:$AG16)=0,"",(AH16+AK16)/COUNTA($C16:$AG16))</f>
        <v/>
      </c>
    </row>
    <row r="17" ht="16" customHeight="1">
      <c r="A17" s="14" t="n">
        <v>10</v>
      </c>
      <c r="B17" s="15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17">
        <f>IF($B17="","",COUNTIF($C17:$AG17,"P"))</f>
        <v/>
      </c>
      <c r="AI17" s="17">
        <f>IF($B17="","",COUNTIF($C17:$AG17,"F"))</f>
        <v/>
      </c>
      <c r="AJ17" s="17">
        <f>IF($B17="","",COUNTIF($C17:$AG17,"J"))</f>
        <v/>
      </c>
      <c r="AK17" s="17">
        <f>IF($B17="","",COUNTIF($C17:$AG17,"R"))</f>
        <v/>
      </c>
      <c r="AL17" s="18">
        <f>IF(COUNTA($C17:$AG17)=0,"",(AH17+AK17)/COUNTA($C17:$AG17))</f>
        <v/>
      </c>
    </row>
    <row r="18" ht="16" customHeight="1">
      <c r="A18" s="14" t="n">
        <v>11</v>
      </c>
      <c r="B18" s="15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17">
        <f>IF($B18="","",COUNTIF($C18:$AG18,"P"))</f>
        <v/>
      </c>
      <c r="AI18" s="17">
        <f>IF($B18="","",COUNTIF($C18:$AG18,"F"))</f>
        <v/>
      </c>
      <c r="AJ18" s="17">
        <f>IF($B18="","",COUNTIF($C18:$AG18,"J"))</f>
        <v/>
      </c>
      <c r="AK18" s="17">
        <f>IF($B18="","",COUNTIF($C18:$AG18,"R"))</f>
        <v/>
      </c>
      <c r="AL18" s="18">
        <f>IF(COUNTA($C18:$AG18)=0,"",(AH18+AK18)/COUNTA($C18:$AG18))</f>
        <v/>
      </c>
    </row>
    <row r="19" ht="16" customHeight="1">
      <c r="A19" s="14" t="n">
        <v>12</v>
      </c>
      <c r="B19" s="15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7">
        <f>IF($B19="","",COUNTIF($C19:$AG19,"P"))</f>
        <v/>
      </c>
      <c r="AI19" s="17">
        <f>IF($B19="","",COUNTIF($C19:$AG19,"F"))</f>
        <v/>
      </c>
      <c r="AJ19" s="17">
        <f>IF($B19="","",COUNTIF($C19:$AG19,"J"))</f>
        <v/>
      </c>
      <c r="AK19" s="17">
        <f>IF($B19="","",COUNTIF($C19:$AG19,"R"))</f>
        <v/>
      </c>
      <c r="AL19" s="18">
        <f>IF(COUNTA($C19:$AG19)=0,"",(AH19+AK19)/COUNTA($C19:$AG19))</f>
        <v/>
      </c>
    </row>
    <row r="20" ht="16" customHeight="1">
      <c r="A20" s="14" t="n">
        <v>13</v>
      </c>
      <c r="B20" s="15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6" t="n"/>
      <c r="AG20" s="16" t="n"/>
      <c r="AH20" s="17">
        <f>IF($B20="","",COUNTIF($C20:$AG20,"P"))</f>
        <v/>
      </c>
      <c r="AI20" s="17">
        <f>IF($B20="","",COUNTIF($C20:$AG20,"F"))</f>
        <v/>
      </c>
      <c r="AJ20" s="17">
        <f>IF($B20="","",COUNTIF($C20:$AG20,"J"))</f>
        <v/>
      </c>
      <c r="AK20" s="17">
        <f>IF($B20="","",COUNTIF($C20:$AG20,"R"))</f>
        <v/>
      </c>
      <c r="AL20" s="18">
        <f>IF(COUNTA($C20:$AG20)=0,"",(AH20+AK20)/COUNTA($C20:$AG20))</f>
        <v/>
      </c>
    </row>
    <row r="21" ht="16" customHeight="1">
      <c r="A21" s="14" t="n">
        <v>14</v>
      </c>
      <c r="B21" s="15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7">
        <f>IF($B21="","",COUNTIF($C21:$AG21,"P"))</f>
        <v/>
      </c>
      <c r="AI21" s="17">
        <f>IF($B21="","",COUNTIF($C21:$AG21,"F"))</f>
        <v/>
      </c>
      <c r="AJ21" s="17">
        <f>IF($B21="","",COUNTIF($C21:$AG21,"J"))</f>
        <v/>
      </c>
      <c r="AK21" s="17">
        <f>IF($B21="","",COUNTIF($C21:$AG21,"R"))</f>
        <v/>
      </c>
      <c r="AL21" s="18">
        <f>IF(COUNTA($C21:$AG21)=0,"",(AH21+AK21)/COUNTA($C21:$AG21))</f>
        <v/>
      </c>
    </row>
    <row r="22" ht="16" customHeight="1">
      <c r="A22" s="14" t="n">
        <v>15</v>
      </c>
      <c r="B22" s="15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17">
        <f>IF($B22="","",COUNTIF($C22:$AG22,"P"))</f>
        <v/>
      </c>
      <c r="AI22" s="17">
        <f>IF($B22="","",COUNTIF($C22:$AG22,"F"))</f>
        <v/>
      </c>
      <c r="AJ22" s="17">
        <f>IF($B22="","",COUNTIF($C22:$AG22,"J"))</f>
        <v/>
      </c>
      <c r="AK22" s="17">
        <f>IF($B22="","",COUNTIF($C22:$AG22,"R"))</f>
        <v/>
      </c>
      <c r="AL22" s="18">
        <f>IF(COUNTA($C22:$AG22)=0,"",(AH22+AK22)/COUNTA($C22:$AG22))</f>
        <v/>
      </c>
    </row>
    <row r="23" ht="16" customHeight="1">
      <c r="A23" s="14" t="n">
        <v>16</v>
      </c>
      <c r="B23" s="15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7">
        <f>IF($B23="","",COUNTIF($C23:$AG23,"P"))</f>
        <v/>
      </c>
      <c r="AI23" s="17">
        <f>IF($B23="","",COUNTIF($C23:$AG23,"F"))</f>
        <v/>
      </c>
      <c r="AJ23" s="17">
        <f>IF($B23="","",COUNTIF($C23:$AG23,"J"))</f>
        <v/>
      </c>
      <c r="AK23" s="17">
        <f>IF($B23="","",COUNTIF($C23:$AG23,"R"))</f>
        <v/>
      </c>
      <c r="AL23" s="18">
        <f>IF(COUNTA($C23:$AG23)=0,"",(AH23+AK23)/COUNTA($C23:$AG23))</f>
        <v/>
      </c>
    </row>
    <row r="24" ht="16" customHeight="1">
      <c r="A24" s="14" t="n">
        <v>17</v>
      </c>
      <c r="B24" s="15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6" t="n"/>
      <c r="AG24" s="16" t="n"/>
      <c r="AH24" s="17">
        <f>IF($B24="","",COUNTIF($C24:$AG24,"P"))</f>
        <v/>
      </c>
      <c r="AI24" s="17">
        <f>IF($B24="","",COUNTIF($C24:$AG24,"F"))</f>
        <v/>
      </c>
      <c r="AJ24" s="17">
        <f>IF($B24="","",COUNTIF($C24:$AG24,"J"))</f>
        <v/>
      </c>
      <c r="AK24" s="17">
        <f>IF($B24="","",COUNTIF($C24:$AG24,"R"))</f>
        <v/>
      </c>
      <c r="AL24" s="18">
        <f>IF(COUNTA($C24:$AG24)=0,"",(AH24+AK24)/COUNTA($C24:$AG24))</f>
        <v/>
      </c>
    </row>
    <row r="25" ht="16" customHeight="1">
      <c r="A25" s="14" t="n">
        <v>18</v>
      </c>
      <c r="B25" s="15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17">
        <f>IF($B25="","",COUNTIF($C25:$AG25,"P"))</f>
        <v/>
      </c>
      <c r="AI25" s="17">
        <f>IF($B25="","",COUNTIF($C25:$AG25,"F"))</f>
        <v/>
      </c>
      <c r="AJ25" s="17">
        <f>IF($B25="","",COUNTIF($C25:$AG25,"J"))</f>
        <v/>
      </c>
      <c r="AK25" s="17">
        <f>IF($B25="","",COUNTIF($C25:$AG25,"R"))</f>
        <v/>
      </c>
      <c r="AL25" s="18">
        <f>IF(COUNTA($C25:$AG25)=0,"",(AH25+AK25)/COUNTA($C25:$AG25))</f>
        <v/>
      </c>
    </row>
    <row r="26" ht="16" customHeight="1">
      <c r="A26" s="14" t="n">
        <v>19</v>
      </c>
      <c r="B26" s="15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17">
        <f>IF($B26="","",COUNTIF($C26:$AG26,"P"))</f>
        <v/>
      </c>
      <c r="AI26" s="17">
        <f>IF($B26="","",COUNTIF($C26:$AG26,"F"))</f>
        <v/>
      </c>
      <c r="AJ26" s="17">
        <f>IF($B26="","",COUNTIF($C26:$AG26,"J"))</f>
        <v/>
      </c>
      <c r="AK26" s="17">
        <f>IF($B26="","",COUNTIF($C26:$AG26,"R"))</f>
        <v/>
      </c>
      <c r="AL26" s="18">
        <f>IF(COUNTA($C26:$AG26)=0,"",(AH26+AK26)/COUNTA($C26:$AG26))</f>
        <v/>
      </c>
    </row>
    <row r="27" ht="16" customHeight="1">
      <c r="A27" s="14" t="n">
        <v>20</v>
      </c>
      <c r="B27" s="15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17">
        <f>IF($B27="","",COUNTIF($C27:$AG27,"P"))</f>
        <v/>
      </c>
      <c r="AI27" s="17">
        <f>IF($B27="","",COUNTIF($C27:$AG27,"F"))</f>
        <v/>
      </c>
      <c r="AJ27" s="17">
        <f>IF($B27="","",COUNTIF($C27:$AG27,"J"))</f>
        <v/>
      </c>
      <c r="AK27" s="17">
        <f>IF($B27="","",COUNTIF($C27:$AG27,"R"))</f>
        <v/>
      </c>
      <c r="AL27" s="18">
        <f>IF(COUNTA($C27:$AG27)=0,"",(AH27+AK27)/COUNTA($C27:$AG27))</f>
        <v/>
      </c>
    </row>
    <row r="28" ht="16" customHeight="1">
      <c r="A28" s="14" t="n">
        <v>21</v>
      </c>
      <c r="B28" s="15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7">
        <f>IF($B28="","",COUNTIF($C28:$AG28,"P"))</f>
        <v/>
      </c>
      <c r="AI28" s="17">
        <f>IF($B28="","",COUNTIF($C28:$AG28,"F"))</f>
        <v/>
      </c>
      <c r="AJ28" s="17">
        <f>IF($B28="","",COUNTIF($C28:$AG28,"J"))</f>
        <v/>
      </c>
      <c r="AK28" s="17">
        <f>IF($B28="","",COUNTIF($C28:$AG28,"R"))</f>
        <v/>
      </c>
      <c r="AL28" s="18">
        <f>IF(COUNTA($C28:$AG28)=0,"",(AH28+AK28)/COUNTA($C28:$AG28))</f>
        <v/>
      </c>
    </row>
    <row r="29" ht="16" customHeight="1">
      <c r="A29" s="14" t="n">
        <v>22</v>
      </c>
      <c r="B29" s="15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7">
        <f>IF($B29="","",COUNTIF($C29:$AG29,"P"))</f>
        <v/>
      </c>
      <c r="AI29" s="17">
        <f>IF($B29="","",COUNTIF($C29:$AG29,"F"))</f>
        <v/>
      </c>
      <c r="AJ29" s="17">
        <f>IF($B29="","",COUNTIF($C29:$AG29,"J"))</f>
        <v/>
      </c>
      <c r="AK29" s="17">
        <f>IF($B29="","",COUNTIF($C29:$AG29,"R"))</f>
        <v/>
      </c>
      <c r="AL29" s="18">
        <f>IF(COUNTA($C29:$AG29)=0,"",(AH29+AK29)/COUNTA($C29:$AG29))</f>
        <v/>
      </c>
    </row>
    <row r="30" ht="16" customHeight="1">
      <c r="A30" s="14" t="n">
        <v>23</v>
      </c>
      <c r="B30" s="15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  <c r="AD30" s="16" t="n"/>
      <c r="AE30" s="16" t="n"/>
      <c r="AF30" s="16" t="n"/>
      <c r="AG30" s="16" t="n"/>
      <c r="AH30" s="17">
        <f>IF($B30="","",COUNTIF($C30:$AG30,"P"))</f>
        <v/>
      </c>
      <c r="AI30" s="17">
        <f>IF($B30="","",COUNTIF($C30:$AG30,"F"))</f>
        <v/>
      </c>
      <c r="AJ30" s="17">
        <f>IF($B30="","",COUNTIF($C30:$AG30,"J"))</f>
        <v/>
      </c>
      <c r="AK30" s="17">
        <f>IF($B30="","",COUNTIF($C30:$AG30,"R"))</f>
        <v/>
      </c>
      <c r="AL30" s="18">
        <f>IF(COUNTA($C30:$AG30)=0,"",(AH30+AK30)/COUNTA($C30:$AG30))</f>
        <v/>
      </c>
    </row>
    <row r="31" ht="16" customHeight="1">
      <c r="A31" s="14" t="n">
        <v>24</v>
      </c>
      <c r="B31" s="15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7">
        <f>IF($B31="","",COUNTIF($C31:$AG31,"P"))</f>
        <v/>
      </c>
      <c r="AI31" s="17">
        <f>IF($B31="","",COUNTIF($C31:$AG31,"F"))</f>
        <v/>
      </c>
      <c r="AJ31" s="17">
        <f>IF($B31="","",COUNTIF($C31:$AG31,"J"))</f>
        <v/>
      </c>
      <c r="AK31" s="17">
        <f>IF($B31="","",COUNTIF($C31:$AG31,"R"))</f>
        <v/>
      </c>
      <c r="AL31" s="18">
        <f>IF(COUNTA($C31:$AG31)=0,"",(AH31+AK31)/COUNTA($C31:$AG31))</f>
        <v/>
      </c>
    </row>
    <row r="32" ht="16" customHeight="1">
      <c r="A32" s="14" t="n">
        <v>25</v>
      </c>
      <c r="B32" s="15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17">
        <f>IF($B32="","",COUNTIF($C32:$AG32,"P"))</f>
        <v/>
      </c>
      <c r="AI32" s="17">
        <f>IF($B32="","",COUNTIF($C32:$AG32,"F"))</f>
        <v/>
      </c>
      <c r="AJ32" s="17">
        <f>IF($B32="","",COUNTIF($C32:$AG32,"J"))</f>
        <v/>
      </c>
      <c r="AK32" s="17">
        <f>IF($B32="","",COUNTIF($C32:$AG32,"R"))</f>
        <v/>
      </c>
      <c r="AL32" s="18">
        <f>IF(COUNTA($C32:$AG32)=0,"",(AH32+AK32)/COUNTA($C32:$AG32))</f>
        <v/>
      </c>
    </row>
    <row r="33" ht="16" customHeight="1">
      <c r="A33" s="14" t="n">
        <v>26</v>
      </c>
      <c r="B33" s="15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7">
        <f>IF($B33="","",COUNTIF($C33:$AG33,"P"))</f>
        <v/>
      </c>
      <c r="AI33" s="17">
        <f>IF($B33="","",COUNTIF($C33:$AG33,"F"))</f>
        <v/>
      </c>
      <c r="AJ33" s="17">
        <f>IF($B33="","",COUNTIF($C33:$AG33,"J"))</f>
        <v/>
      </c>
      <c r="AK33" s="17">
        <f>IF($B33="","",COUNTIF($C33:$AG33,"R"))</f>
        <v/>
      </c>
      <c r="AL33" s="18">
        <f>IF(COUNTA($C33:$AG33)=0,"",(AH33+AK33)/COUNTA($C33:$AG33))</f>
        <v/>
      </c>
    </row>
    <row r="34" ht="16" customHeight="1">
      <c r="A34" s="14" t="n">
        <v>27</v>
      </c>
      <c r="B34" s="15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7">
        <f>IF($B34="","",COUNTIF($C34:$AG34,"P"))</f>
        <v/>
      </c>
      <c r="AI34" s="17">
        <f>IF($B34="","",COUNTIF($C34:$AG34,"F"))</f>
        <v/>
      </c>
      <c r="AJ34" s="17">
        <f>IF($B34="","",COUNTIF($C34:$AG34,"J"))</f>
        <v/>
      </c>
      <c r="AK34" s="17">
        <f>IF($B34="","",COUNTIF($C34:$AG34,"R"))</f>
        <v/>
      </c>
      <c r="AL34" s="18">
        <f>IF(COUNTA($C34:$AG34)=0,"",(AH34+AK34)/COUNTA($C34:$AG34))</f>
        <v/>
      </c>
    </row>
    <row r="35" ht="16" customHeight="1">
      <c r="A35" s="14" t="n">
        <v>28</v>
      </c>
      <c r="B35" s="15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7">
        <f>IF($B35="","",COUNTIF($C35:$AG35,"P"))</f>
        <v/>
      </c>
      <c r="AI35" s="17">
        <f>IF($B35="","",COUNTIF($C35:$AG35,"F"))</f>
        <v/>
      </c>
      <c r="AJ35" s="17">
        <f>IF($B35="","",COUNTIF($C35:$AG35,"J"))</f>
        <v/>
      </c>
      <c r="AK35" s="17">
        <f>IF($B35="","",COUNTIF($C35:$AG35,"R"))</f>
        <v/>
      </c>
      <c r="AL35" s="18">
        <f>IF(COUNTA($C35:$AG35)=0,"",(AH35+AK35)/COUNTA($C35:$AG35))</f>
        <v/>
      </c>
    </row>
    <row r="36" ht="16" customHeight="1">
      <c r="A36" s="14" t="n">
        <v>29</v>
      </c>
      <c r="B36" s="15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  <c r="Z36" s="16" t="n"/>
      <c r="AA36" s="16" t="n"/>
      <c r="AB36" s="16" t="n"/>
      <c r="AC36" s="16" t="n"/>
      <c r="AD36" s="16" t="n"/>
      <c r="AE36" s="16" t="n"/>
      <c r="AF36" s="16" t="n"/>
      <c r="AG36" s="16" t="n"/>
      <c r="AH36" s="17">
        <f>IF($B36="","",COUNTIF($C36:$AG36,"P"))</f>
        <v/>
      </c>
      <c r="AI36" s="17">
        <f>IF($B36="","",COUNTIF($C36:$AG36,"F"))</f>
        <v/>
      </c>
      <c r="AJ36" s="17">
        <f>IF($B36="","",COUNTIF($C36:$AG36,"J"))</f>
        <v/>
      </c>
      <c r="AK36" s="17">
        <f>IF($B36="","",COUNTIF($C36:$AG36,"R"))</f>
        <v/>
      </c>
      <c r="AL36" s="18">
        <f>IF(COUNTA($C36:$AG36)=0,"",(AH36+AK36)/COUNTA($C36:$AG36))</f>
        <v/>
      </c>
    </row>
    <row r="37" ht="16" customHeight="1">
      <c r="A37" s="14" t="n">
        <v>30</v>
      </c>
      <c r="B37" s="15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  <c r="AA37" s="16" t="n"/>
      <c r="AB37" s="16" t="n"/>
      <c r="AC37" s="16" t="n"/>
      <c r="AD37" s="16" t="n"/>
      <c r="AE37" s="16" t="n"/>
      <c r="AF37" s="16" t="n"/>
      <c r="AG37" s="16" t="n"/>
      <c r="AH37" s="17">
        <f>IF($B37="","",COUNTIF($C37:$AG37,"P"))</f>
        <v/>
      </c>
      <c r="AI37" s="17">
        <f>IF($B37="","",COUNTIF($C37:$AG37,"F"))</f>
        <v/>
      </c>
      <c r="AJ37" s="17">
        <f>IF($B37="","",COUNTIF($C37:$AG37,"J"))</f>
        <v/>
      </c>
      <c r="AK37" s="17">
        <f>IF($B37="","",COUNTIF($C37:$AG37,"R"))</f>
        <v/>
      </c>
      <c r="AL37" s="18">
        <f>IF(COUNTA($C37:$AG37)=0,"",(AH37+AK37)/COUNTA($C37:$AG37))</f>
        <v/>
      </c>
    </row>
    <row r="38" ht="15" customHeight="1">
      <c r="A38" s="19" t="inlineStr">
        <is>
          <t>Asisten ese día (P + R)</t>
        </is>
      </c>
      <c r="B38" s="20" t="n"/>
      <c r="C38" s="21">
        <f>IF(C$6="","",COUNTIF(C$8:C$37,"P")+COUNTIF(C$8:C$37,"R"))</f>
        <v/>
      </c>
      <c r="D38" s="21">
        <f>IF(D$6="","",COUNTIF(D$8:D$37,"P")+COUNTIF(D$8:D$37,"R"))</f>
        <v/>
      </c>
      <c r="E38" s="21">
        <f>IF(E$6="","",COUNTIF(E$8:E$37,"P")+COUNTIF(E$8:E$37,"R"))</f>
        <v/>
      </c>
      <c r="F38" s="21">
        <f>IF(F$6="","",COUNTIF(F$8:F$37,"P")+COUNTIF(F$8:F$37,"R"))</f>
        <v/>
      </c>
      <c r="G38" s="21">
        <f>IF(G$6="","",COUNTIF(G$8:G$37,"P")+COUNTIF(G$8:G$37,"R"))</f>
        <v/>
      </c>
      <c r="H38" s="21">
        <f>IF(H$6="","",COUNTIF(H$8:H$37,"P")+COUNTIF(H$8:H$37,"R"))</f>
        <v/>
      </c>
      <c r="I38" s="21">
        <f>IF(I$6="","",COUNTIF(I$8:I$37,"P")+COUNTIF(I$8:I$37,"R"))</f>
        <v/>
      </c>
      <c r="J38" s="21">
        <f>IF(J$6="","",COUNTIF(J$8:J$37,"P")+COUNTIF(J$8:J$37,"R"))</f>
        <v/>
      </c>
      <c r="K38" s="21">
        <f>IF(K$6="","",COUNTIF(K$8:K$37,"P")+COUNTIF(K$8:K$37,"R"))</f>
        <v/>
      </c>
      <c r="L38" s="21">
        <f>IF(L$6="","",COUNTIF(L$8:L$37,"P")+COUNTIF(L$8:L$37,"R"))</f>
        <v/>
      </c>
      <c r="M38" s="21">
        <f>IF(M$6="","",COUNTIF(M$8:M$37,"P")+COUNTIF(M$8:M$37,"R"))</f>
        <v/>
      </c>
      <c r="N38" s="21">
        <f>IF(N$6="","",COUNTIF(N$8:N$37,"P")+COUNTIF(N$8:N$37,"R"))</f>
        <v/>
      </c>
      <c r="O38" s="21">
        <f>IF(O$6="","",COUNTIF(O$8:O$37,"P")+COUNTIF(O$8:O$37,"R"))</f>
        <v/>
      </c>
      <c r="P38" s="21">
        <f>IF(P$6="","",COUNTIF(P$8:P$37,"P")+COUNTIF(P$8:P$37,"R"))</f>
        <v/>
      </c>
      <c r="Q38" s="21">
        <f>IF(Q$6="","",COUNTIF(Q$8:Q$37,"P")+COUNTIF(Q$8:Q$37,"R"))</f>
        <v/>
      </c>
      <c r="R38" s="21">
        <f>IF(R$6="","",COUNTIF(R$8:R$37,"P")+COUNTIF(R$8:R$37,"R"))</f>
        <v/>
      </c>
      <c r="S38" s="21">
        <f>IF(S$6="","",COUNTIF(S$8:S$37,"P")+COUNTIF(S$8:S$37,"R"))</f>
        <v/>
      </c>
      <c r="T38" s="21">
        <f>IF(T$6="","",COUNTIF(T$8:T$37,"P")+COUNTIF(T$8:T$37,"R"))</f>
        <v/>
      </c>
      <c r="U38" s="21">
        <f>IF(U$6="","",COUNTIF(U$8:U$37,"P")+COUNTIF(U$8:U$37,"R"))</f>
        <v/>
      </c>
      <c r="V38" s="21">
        <f>IF(V$6="","",COUNTIF(V$8:V$37,"P")+COUNTIF(V$8:V$37,"R"))</f>
        <v/>
      </c>
      <c r="W38" s="21">
        <f>IF(W$6="","",COUNTIF(W$8:W$37,"P")+COUNTIF(W$8:W$37,"R"))</f>
        <v/>
      </c>
      <c r="X38" s="21">
        <f>IF(X$6="","",COUNTIF(X$8:X$37,"P")+COUNTIF(X$8:X$37,"R"))</f>
        <v/>
      </c>
      <c r="Y38" s="21">
        <f>IF(Y$6="","",COUNTIF(Y$8:Y$37,"P")+COUNTIF(Y$8:Y$37,"R"))</f>
        <v/>
      </c>
      <c r="Z38" s="21">
        <f>IF(Z$6="","",COUNTIF(Z$8:Z$37,"P")+COUNTIF(Z$8:Z$37,"R"))</f>
        <v/>
      </c>
      <c r="AA38" s="21">
        <f>IF(AA$6="","",COUNTIF(AA$8:AA$37,"P")+COUNTIF(AA$8:AA$37,"R"))</f>
        <v/>
      </c>
      <c r="AB38" s="21">
        <f>IF(AB$6="","",COUNTIF(AB$8:AB$37,"P")+COUNTIF(AB$8:AB$37,"R"))</f>
        <v/>
      </c>
      <c r="AC38" s="21">
        <f>IF(AC$6="","",COUNTIF(AC$8:AC$37,"P")+COUNTIF(AC$8:AC$37,"R"))</f>
        <v/>
      </c>
      <c r="AD38" s="21">
        <f>IF(AD$6="","",COUNTIF(AD$8:AD$37,"P")+COUNTIF(AD$8:AD$37,"R"))</f>
        <v/>
      </c>
      <c r="AE38" s="21">
        <f>IF(AE$6="","",COUNTIF(AE$8:AE$37,"P")+COUNTIF(AE$8:AE$37,"R"))</f>
        <v/>
      </c>
      <c r="AF38" s="21">
        <f>IF(AF$6="","",COUNTIF(AF$8:AF$37,"P")+COUNTIF(AF$8:AF$37,"R"))</f>
        <v/>
      </c>
      <c r="AG38" s="21">
        <f>IF(AG$6="","",COUNTIF(AG$8:AG$37,"P")+COUNTIF(AG$8:AG$37,"R"))</f>
        <v/>
      </c>
    </row>
    <row r="39" ht="15" customHeight="1">
      <c r="A39" s="19" t="inlineStr">
        <is>
          <t>Faltan ese día (F + J)</t>
        </is>
      </c>
      <c r="B39" s="20" t="n"/>
      <c r="C39" s="21">
        <f>IF(C$6="","",COUNTIF(C$8:C$37,"F")+COUNTIF(C$8:C$37,"J"))</f>
        <v/>
      </c>
      <c r="D39" s="21">
        <f>IF(D$6="","",COUNTIF(D$8:D$37,"F")+COUNTIF(D$8:D$37,"J"))</f>
        <v/>
      </c>
      <c r="E39" s="21">
        <f>IF(E$6="","",COUNTIF(E$8:E$37,"F")+COUNTIF(E$8:E$37,"J"))</f>
        <v/>
      </c>
      <c r="F39" s="21">
        <f>IF(F$6="","",COUNTIF(F$8:F$37,"F")+COUNTIF(F$8:F$37,"J"))</f>
        <v/>
      </c>
      <c r="G39" s="21">
        <f>IF(G$6="","",COUNTIF(G$8:G$37,"F")+COUNTIF(G$8:G$37,"J"))</f>
        <v/>
      </c>
      <c r="H39" s="21">
        <f>IF(H$6="","",COUNTIF(H$8:H$37,"F")+COUNTIF(H$8:H$37,"J"))</f>
        <v/>
      </c>
      <c r="I39" s="21">
        <f>IF(I$6="","",COUNTIF(I$8:I$37,"F")+COUNTIF(I$8:I$37,"J"))</f>
        <v/>
      </c>
      <c r="J39" s="21">
        <f>IF(J$6="","",COUNTIF(J$8:J$37,"F")+COUNTIF(J$8:J$37,"J"))</f>
        <v/>
      </c>
      <c r="K39" s="21">
        <f>IF(K$6="","",COUNTIF(K$8:K$37,"F")+COUNTIF(K$8:K$37,"J"))</f>
        <v/>
      </c>
      <c r="L39" s="21">
        <f>IF(L$6="","",COUNTIF(L$8:L$37,"F")+COUNTIF(L$8:L$37,"J"))</f>
        <v/>
      </c>
      <c r="M39" s="21">
        <f>IF(M$6="","",COUNTIF(M$8:M$37,"F")+COUNTIF(M$8:M$37,"J"))</f>
        <v/>
      </c>
      <c r="N39" s="21">
        <f>IF(N$6="","",COUNTIF(N$8:N$37,"F")+COUNTIF(N$8:N$37,"J"))</f>
        <v/>
      </c>
      <c r="O39" s="21">
        <f>IF(O$6="","",COUNTIF(O$8:O$37,"F")+COUNTIF(O$8:O$37,"J"))</f>
        <v/>
      </c>
      <c r="P39" s="21">
        <f>IF(P$6="","",COUNTIF(P$8:P$37,"F")+COUNTIF(P$8:P$37,"J"))</f>
        <v/>
      </c>
      <c r="Q39" s="21">
        <f>IF(Q$6="","",COUNTIF(Q$8:Q$37,"F")+COUNTIF(Q$8:Q$37,"J"))</f>
        <v/>
      </c>
      <c r="R39" s="21">
        <f>IF(R$6="","",COUNTIF(R$8:R$37,"F")+COUNTIF(R$8:R$37,"J"))</f>
        <v/>
      </c>
      <c r="S39" s="21">
        <f>IF(S$6="","",COUNTIF(S$8:S$37,"F")+COUNTIF(S$8:S$37,"J"))</f>
        <v/>
      </c>
      <c r="T39" s="21">
        <f>IF(T$6="","",COUNTIF(T$8:T$37,"F")+COUNTIF(T$8:T$37,"J"))</f>
        <v/>
      </c>
      <c r="U39" s="21">
        <f>IF(U$6="","",COUNTIF(U$8:U$37,"F")+COUNTIF(U$8:U$37,"J"))</f>
        <v/>
      </c>
      <c r="V39" s="21">
        <f>IF(V$6="","",COUNTIF(V$8:V$37,"F")+COUNTIF(V$8:V$37,"J"))</f>
        <v/>
      </c>
      <c r="W39" s="21">
        <f>IF(W$6="","",COUNTIF(W$8:W$37,"F")+COUNTIF(W$8:W$37,"J"))</f>
        <v/>
      </c>
      <c r="X39" s="21">
        <f>IF(X$6="","",COUNTIF(X$8:X$37,"F")+COUNTIF(X$8:X$37,"J"))</f>
        <v/>
      </c>
      <c r="Y39" s="21">
        <f>IF(Y$6="","",COUNTIF(Y$8:Y$37,"F")+COUNTIF(Y$8:Y$37,"J"))</f>
        <v/>
      </c>
      <c r="Z39" s="21">
        <f>IF(Z$6="","",COUNTIF(Z$8:Z$37,"F")+COUNTIF(Z$8:Z$37,"J"))</f>
        <v/>
      </c>
      <c r="AA39" s="21">
        <f>IF(AA$6="","",COUNTIF(AA$8:AA$37,"F")+COUNTIF(AA$8:AA$37,"J"))</f>
        <v/>
      </c>
      <c r="AB39" s="21">
        <f>IF(AB$6="","",COUNTIF(AB$8:AB$37,"F")+COUNTIF(AB$8:AB$37,"J"))</f>
        <v/>
      </c>
      <c r="AC39" s="21">
        <f>IF(AC$6="","",COUNTIF(AC$8:AC$37,"F")+COUNTIF(AC$8:AC$37,"J"))</f>
        <v/>
      </c>
      <c r="AD39" s="21">
        <f>IF(AD$6="","",COUNTIF(AD$8:AD$37,"F")+COUNTIF(AD$8:AD$37,"J"))</f>
        <v/>
      </c>
      <c r="AE39" s="21">
        <f>IF(AE$6="","",COUNTIF(AE$8:AE$37,"F")+COUNTIF(AE$8:AE$37,"J"))</f>
        <v/>
      </c>
      <c r="AF39" s="21">
        <f>IF(AF$6="","",COUNTIF(AF$8:AF$37,"F")+COUNTIF(AF$8:AF$37,"J"))</f>
        <v/>
      </c>
      <c r="AG39" s="21">
        <f>IF(AG$6="","",COUNTIF(AG$8:AG$37,"F")+COUNTIF(AG$8:AG$37,"J"))</f>
        <v/>
      </c>
    </row>
    <row r="41">
      <c r="A41" s="22" t="inlineStr">
        <is>
          <t>El porcentaje cuenta los retrasos como asistencia y se calcula sobre los días anotados. Plantilla gratuita de www.modelines.com</t>
        </is>
      </c>
    </row>
  </sheetData>
  <mergeCells count="15">
    <mergeCell ref="A38:B38"/>
    <mergeCell ref="AK6:AK7"/>
    <mergeCell ref="AH6:AH7"/>
    <mergeCell ref="A41:AL41"/>
    <mergeCell ref="V2:AJ2"/>
    <mergeCell ref="D3:J3"/>
    <mergeCell ref="M3:P3"/>
    <mergeCell ref="AI6:AI7"/>
    <mergeCell ref="A1:AL1"/>
    <mergeCell ref="AJ6:AJ7"/>
    <mergeCell ref="A6:A7"/>
    <mergeCell ref="AL6:AL7"/>
    <mergeCell ref="B6:B7"/>
    <mergeCell ref="A39:B39"/>
    <mergeCell ref="D2:P2"/>
  </mergeCells>
  <conditionalFormatting sqref="C8:AG37">
    <cfRule type="expression" priority="1" dxfId="0" stopIfTrue="1">
      <formula>C8="P"</formula>
    </cfRule>
    <cfRule type="expression" priority="2" dxfId="1" stopIfTrue="1">
      <formula>C8="F"</formula>
    </cfRule>
    <cfRule type="expression" priority="3" dxfId="2" stopIfTrue="1">
      <formula>C8="J"</formula>
    </cfRule>
    <cfRule type="expression" priority="4" dxfId="3" stopIfTrue="1">
      <formula>C8="R"</formula>
    </cfRule>
    <cfRule type="expression" priority="6" dxfId="4">
      <formula>OR(C$7="S",C$7="D")</formula>
    </cfRule>
  </conditionalFormatting>
  <conditionalFormatting sqref="C6:AG39">
    <cfRule type="expression" priority="5" dxfId="5">
      <formula>C$6=""</formula>
    </cfRule>
  </conditionalFormatting>
  <dataValidations count="3">
    <dataValidation sqref="D3" showDropDown="0" showInputMessage="0" showErrorMessage="0" allowBlank="0" error="Elige un mes de la lista" type="list">
      <formula1>=Listas!$A$1:$A$12</formula1>
    </dataValidation>
    <dataValidation sqref="M3" showDropDown="0" showInputMessage="0" showErrorMessage="0" allowBlank="0" type="whole" operator="between">
      <formula1>1900</formula1>
      <formula2>9999</formula2>
    </dataValidation>
    <dataValidation sqref="C8:AG37" showDropDown="0" showInputMessage="0" showErrorMessage="1" allowBlank="1" errorTitle="Código no válido" error="Usa P, F, J o R" type="list">
      <formula1>"P,F,J,R"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Enero</t>
        </is>
      </c>
      <c r="B1" t="inlineStr">
        <is>
          <t>Nº de mes</t>
        </is>
      </c>
      <c r="C1">
        <f>MATCH(Asistencia!$D$3,$A$1:$A$12,0)</f>
        <v/>
      </c>
    </row>
    <row r="2">
      <c r="A2" t="inlineStr">
        <is>
          <t>Febrero</t>
        </is>
      </c>
      <c r="B2" t="inlineStr">
        <is>
          <t>Días del mes</t>
        </is>
      </c>
      <c r="C2">
        <f>DAY(EOMONTH(DATE(Asistencia!$M$3,$C$1,1),0))</f>
        <v/>
      </c>
    </row>
    <row r="3">
      <c r="A3" t="inlineStr">
        <is>
          <t>Marzo</t>
        </is>
      </c>
    </row>
    <row r="4">
      <c r="A4" t="inlineStr">
        <is>
          <t>Abril</t>
        </is>
      </c>
    </row>
    <row r="5">
      <c r="A5" t="inlineStr">
        <is>
          <t>Mayo</t>
        </is>
      </c>
    </row>
    <row r="6">
      <c r="A6" t="inlineStr">
        <is>
          <t>Junio</t>
        </is>
      </c>
    </row>
    <row r="7">
      <c r="A7" t="inlineStr">
        <is>
          <t>Julio</t>
        </is>
      </c>
    </row>
    <row r="8">
      <c r="A8" t="inlineStr">
        <is>
          <t>Agosto</t>
        </is>
      </c>
    </row>
    <row r="9">
      <c r="A9" t="inlineStr">
        <is>
          <t>Septiembre</t>
        </is>
      </c>
    </row>
    <row r="10">
      <c r="A10" t="inlineStr">
        <is>
          <t>Octubre</t>
        </is>
      </c>
    </row>
    <row r="11">
      <c r="A11" t="inlineStr">
        <is>
          <t>Noviembre</t>
        </is>
      </c>
    </row>
    <row r="12">
      <c r="A12" t="inlineStr">
        <is>
          <t>Diciembre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modelines.com</dc:creator>
  <dc:title xmlns:dc="http://purl.org/dc/elements/1.1/">Control de asistencia mensual</dc:title>
  <dcterms:created xmlns:dcterms="http://purl.org/dc/terms/" xmlns:xsi="http://www.w3.org/2001/XMLSchema-instance" xsi:type="dcterms:W3CDTF">2026-10-05T16:27:46Z</dcterms:created>
  <dcterms:modified xmlns:dcterms="http://purl.org/dc/terms/" xmlns:xsi="http://www.w3.org/2001/XMLSchema-instance" xsi:type="dcterms:W3CDTF">2026-10-05T16:27:46Z</dcterms:modified>
</cp:coreProperties>
</file>